
<file path=[Content_Types].xml><?xml version="1.0" encoding="utf-8"?>
<Types xmlns="http://schemas.openxmlformats.org/package/2006/content-types"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614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Users/swirtz/Desktop/Graphs/Finalized/APS E&amp;D Graphs/"/>
    </mc:Choice>
  </mc:AlternateContent>
  <xr:revisionPtr revIDLastSave="0" documentId="13_ncr:1_{800CF9D9-269F-5F4F-81D8-B0B4E1C2A8BD}" xr6:coauthVersionLast="45" xr6:coauthVersionMax="45" xr10:uidLastSave="{00000000-0000-0000-0000-000000000000}"/>
  <bookViews>
    <workbookView xWindow="0" yWindow="460" windowWidth="22700" windowHeight="14600" activeTab="4" xr2:uid="{00000000-000D-0000-FFFF-FFFF00000000}"/>
  </bookViews>
  <sheets>
    <sheet name="Men" sheetId="1" r:id="rId1"/>
    <sheet name="Master's" sheetId="2" state="hidden" r:id="rId2"/>
    <sheet name="Women" sheetId="3" r:id="rId3"/>
    <sheet name="Data" sheetId="4" r:id="rId4"/>
    <sheet name="Graph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9" i="3" l="1"/>
  <c r="J10" i="3"/>
  <c r="J11" i="3"/>
  <c r="J12" i="3"/>
  <c r="J13" i="3"/>
  <c r="J14" i="3"/>
  <c r="J15" i="3"/>
  <c r="J8" i="3"/>
  <c r="I16" i="3"/>
  <c r="J16" i="3" s="1"/>
  <c r="I16" i="1"/>
  <c r="J9" i="1"/>
  <c r="J10" i="1"/>
  <c r="J11" i="1"/>
  <c r="J12" i="1"/>
  <c r="J13" i="1"/>
  <c r="J14" i="1"/>
  <c r="J15" i="1"/>
  <c r="J16" i="1"/>
  <c r="J8" i="1"/>
  <c r="H16" i="1" l="1"/>
  <c r="C16" i="3" l="1"/>
  <c r="D16" i="3"/>
  <c r="E16" i="3"/>
  <c r="F16" i="3"/>
  <c r="G16" i="3"/>
  <c r="H16" i="3"/>
  <c r="C16" i="1"/>
  <c r="D16" i="1"/>
  <c r="E16" i="1"/>
  <c r="F16" i="1"/>
  <c r="G16" i="1"/>
  <c r="B28" i="3"/>
  <c r="H12" i="4" s="1"/>
  <c r="B27" i="3"/>
  <c r="B26" i="3"/>
  <c r="H10" i="4" s="1"/>
  <c r="B25" i="3"/>
  <c r="H9" i="4" s="1"/>
  <c r="B24" i="3"/>
  <c r="H11" i="4" s="1"/>
  <c r="B23" i="3"/>
  <c r="H8" i="4" s="1"/>
  <c r="B29" i="3" l="1"/>
  <c r="H13" i="4" s="1"/>
  <c r="B29" i="1"/>
  <c r="C13" i="4" s="1"/>
  <c r="B30" i="3"/>
  <c r="D13" i="4" l="1"/>
  <c r="I13" i="4"/>
  <c r="B28" i="1"/>
  <c r="C12" i="4" s="1"/>
  <c r="B24" i="1"/>
  <c r="B27" i="1"/>
  <c r="B26" i="1"/>
  <c r="C10" i="4" s="1"/>
  <c r="B25" i="1"/>
  <c r="C9" i="4" s="1"/>
  <c r="B23" i="1"/>
  <c r="I14" i="2"/>
  <c r="N12" i="2" s="1"/>
  <c r="I73" i="2"/>
  <c r="P12" i="2" s="1"/>
  <c r="I72" i="2"/>
  <c r="P11" i="2"/>
  <c r="I71" i="2"/>
  <c r="P10" i="2" s="1"/>
  <c r="I70" i="2"/>
  <c r="P9" i="2" s="1"/>
  <c r="I69" i="2"/>
  <c r="P8" i="2" s="1"/>
  <c r="I68" i="2"/>
  <c r="P7" i="2" s="1"/>
  <c r="I57" i="2"/>
  <c r="T12" i="2" s="1"/>
  <c r="I56" i="2"/>
  <c r="T11" i="2" s="1"/>
  <c r="I55" i="2"/>
  <c r="T10" i="2"/>
  <c r="I54" i="2"/>
  <c r="T9" i="2" s="1"/>
  <c r="I53" i="2"/>
  <c r="T8" i="2" s="1"/>
  <c r="I52" i="2"/>
  <c r="T7" i="2"/>
  <c r="I42" i="2"/>
  <c r="S12" i="2" s="1"/>
  <c r="I41" i="2"/>
  <c r="S11" i="2" s="1"/>
  <c r="I40" i="2"/>
  <c r="S10" i="2" s="1"/>
  <c r="I39" i="2"/>
  <c r="S9" i="2" s="1"/>
  <c r="I38" i="2"/>
  <c r="S8" i="2" s="1"/>
  <c r="I37" i="2"/>
  <c r="S7" i="2" s="1"/>
  <c r="I35" i="2"/>
  <c r="R12" i="2" s="1"/>
  <c r="I34" i="2"/>
  <c r="R11" i="2"/>
  <c r="I33" i="2"/>
  <c r="R10" i="2" s="1"/>
  <c r="I32" i="2"/>
  <c r="R9" i="2" s="1"/>
  <c r="I31" i="2"/>
  <c r="R8" i="2" s="1"/>
  <c r="I30" i="2"/>
  <c r="R7" i="2" s="1"/>
  <c r="I28" i="2"/>
  <c r="Q12" i="2" s="1"/>
  <c r="I27" i="2"/>
  <c r="Q11" i="2" s="1"/>
  <c r="I26" i="2"/>
  <c r="Q10" i="2" s="1"/>
  <c r="I25" i="2"/>
  <c r="Q9" i="2" s="1"/>
  <c r="I24" i="2"/>
  <c r="Q8" i="2" s="1"/>
  <c r="Q14" i="2" s="1"/>
  <c r="I23" i="2"/>
  <c r="Q7" i="2" s="1"/>
  <c r="I21" i="2"/>
  <c r="O12" i="2" s="1"/>
  <c r="I20" i="2"/>
  <c r="O11" i="2" s="1"/>
  <c r="I19" i="2"/>
  <c r="O10" i="2" s="1"/>
  <c r="I18" i="2"/>
  <c r="O9" i="2" s="1"/>
  <c r="I17" i="2"/>
  <c r="O8" i="2" s="1"/>
  <c r="I16" i="2"/>
  <c r="O7" i="2" s="1"/>
  <c r="O14" i="2" s="1"/>
  <c r="I13" i="2"/>
  <c r="N11" i="2" s="1"/>
  <c r="I12" i="2"/>
  <c r="N10" i="2" s="1"/>
  <c r="I11" i="2"/>
  <c r="N9" i="2" s="1"/>
  <c r="I10" i="2"/>
  <c r="N8" i="2" s="1"/>
  <c r="I9" i="2"/>
  <c r="N7" i="2" s="1"/>
  <c r="D9" i="4" l="1"/>
  <c r="I9" i="4"/>
  <c r="D12" i="4"/>
  <c r="E12" i="4" s="1"/>
  <c r="I12" i="4"/>
  <c r="D10" i="4"/>
  <c r="I10" i="4"/>
  <c r="T13" i="2"/>
  <c r="N13" i="2"/>
  <c r="O13" i="2"/>
  <c r="O15" i="2" s="1"/>
  <c r="T14" i="2"/>
  <c r="T15" i="2" s="1"/>
  <c r="C11" i="4"/>
  <c r="B30" i="1"/>
  <c r="C8" i="4"/>
  <c r="B32" i="3"/>
  <c r="Q13" i="2"/>
  <c r="Q15" i="2" s="1"/>
  <c r="R13" i="2"/>
  <c r="R14" i="2"/>
  <c r="S14" i="2"/>
  <c r="S13" i="2"/>
  <c r="N14" i="2"/>
  <c r="N15" i="2" s="1"/>
  <c r="P13" i="2"/>
  <c r="P14" i="2"/>
  <c r="P15" i="2" s="1"/>
  <c r="D11" i="4" l="1"/>
  <c r="I11" i="4"/>
  <c r="S15" i="2"/>
  <c r="D8" i="4"/>
  <c r="I8" i="4"/>
  <c r="B34" i="1"/>
  <c r="J12" i="4"/>
  <c r="R15" i="2"/>
</calcChain>
</file>

<file path=xl/sharedStrings.xml><?xml version="1.0" encoding="utf-8"?>
<sst xmlns="http://schemas.openxmlformats.org/spreadsheetml/2006/main" count="257" uniqueCount="68">
  <si>
    <t>Year: 2012, 2011, 2010</t>
  </si>
  <si>
    <t>Academic Discipline, Detailed (standardized): Astronomy, Chemistry, Mathematics and Statistics, Computer Science, Biological Sciences</t>
  </si>
  <si>
    <t>Race &amp; Ethnicity (standardized): Black, Non-Hispanic, American Indian or Alaska Native, Asian or Pacific Islander, Hispanic, White, Non-Hispanic, Other/Unknown Races &amp; Ethnicities</t>
  </si>
  <si>
    <t>Level of Degree or Other Award: Bachelor's Degrees</t>
  </si>
  <si>
    <t>Year</t>
  </si>
  <si>
    <t>2010</t>
  </si>
  <si>
    <t>2011</t>
  </si>
  <si>
    <t>2012</t>
  </si>
  <si>
    <t/>
  </si>
  <si>
    <t>Degrees/Awards Conferred by Race (NSF population of institutions) (Sum)</t>
  </si>
  <si>
    <t>Degrees/Awards Conferred by Race-2nd Major (NSF population of institutions) (Sum)</t>
  </si>
  <si>
    <t>Academic Discipline, Detailed (standardized)</t>
  </si>
  <si>
    <t>Race &amp; Ethnicity (standardized)</t>
  </si>
  <si>
    <t>Astronomy</t>
  </si>
  <si>
    <t>Black, Non-Hispanic</t>
  </si>
  <si>
    <t>American Indian or Alaska Native</t>
  </si>
  <si>
    <t>Asian or Pacific Islander</t>
  </si>
  <si>
    <t>Hispanic</t>
  </si>
  <si>
    <t>White, Non-Hispanic</t>
  </si>
  <si>
    <t>Other/Unknown Races &amp; Ethnicities</t>
  </si>
  <si>
    <t>Chemistry</t>
  </si>
  <si>
    <t>Mathematics and Statistics</t>
  </si>
  <si>
    <t>Computer Science</t>
  </si>
  <si>
    <t>Biological Sciences</t>
  </si>
  <si>
    <t>Average</t>
  </si>
  <si>
    <t>Academic Discipline, Broad (standardized): Engineering</t>
  </si>
  <si>
    <t>Academic Discipline, Broad (standardized)</t>
  </si>
  <si>
    <t>Engineering</t>
  </si>
  <si>
    <t>*Engineering is comprised of: Aerospace Engineering, Chemical Engineering, Civil Engineering, Electrical Engineering, Mechanical Engineering, Materials Engineering, Industrial Engineering, Other Engineering</t>
  </si>
  <si>
    <t>Academic Discipline, 6-digit Classification of Instructional Program (CIP): 13.1329 Physics Teacher Education, 14.1201 Engineering Physics/Applied Physics, 40.0202 Astrophysics, 40.0299 Astronomy and Astrophysics, Other, 40.0801 Physics, General, 40.0802 Atomic/Molecular Physics, 40.0804 Elementary Particle Physics, 40.0806 Nuclear Physics, 40.0807 Optics/Optical Sciences, 40.0808 Condensed Matter and Materials Physics, 40.0809 Acoustics, 40.0810 Theoretical and Mathematical Physics, 40.0899 Physics, Other</t>
  </si>
  <si>
    <t>Notes:</t>
  </si>
  <si>
    <t>The following selection groups were used in the table:</t>
  </si>
  <si>
    <t>Physics : 13.1329 Physics Teacher Education, 14.1201 Engineering Physics/Applied Physics, 40.0202 Astrophysics, 40.0299 Astronomy and Astrophysics, Other, 40.0801 Physics, General, 40.0802 Atomic/Molecular Physics, 40.0804 Elementary Particle Physics, 40.0806 Nuclear Physics, 40.0807 Optics/Optical Sciences, 40.0808 Condensed Matter and Materials Physics, 40.0809 Acoustics, 40.0810 Theoretical and Mathematical Physics, 40.0899 Physics, Other</t>
  </si>
  <si>
    <t>Academic Discipline</t>
  </si>
  <si>
    <t>Physics</t>
  </si>
  <si>
    <t>Engineering</t>
    <phoneticPr fontId="0" type="noConversion"/>
  </si>
  <si>
    <t>TOTAL</t>
    <phoneticPr fontId="0" type="noConversion"/>
  </si>
  <si>
    <t>Minorities total</t>
    <phoneticPr fontId="0" type="noConversion"/>
  </si>
  <si>
    <t xml:space="preserve">Percentage of minorities </t>
    <phoneticPr fontId="0" type="noConversion"/>
  </si>
  <si>
    <t>Averages</t>
  </si>
  <si>
    <t>Level of Degree or Other Award: Master's Degrees</t>
  </si>
  <si>
    <t>Bachelor's Data</t>
  </si>
  <si>
    <t>Average in Physics</t>
  </si>
  <si>
    <t>Race</t>
  </si>
  <si>
    <t>Percent</t>
  </si>
  <si>
    <t>Scale factor</t>
  </si>
  <si>
    <t>White - Actual Percent</t>
  </si>
  <si>
    <t>Secondary Axis</t>
  </si>
  <si>
    <t>* Non-Hispanic</t>
  </si>
  <si>
    <t>Native American</t>
  </si>
  <si>
    <t>Black</t>
  </si>
  <si>
    <t>Asian</t>
  </si>
  <si>
    <t>White</t>
  </si>
  <si>
    <t>*</t>
  </si>
  <si>
    <t>Black or African American</t>
  </si>
  <si>
    <t>Hispanic or Latino</t>
  </si>
  <si>
    <t>Year: 2015, 2014, 2013</t>
  </si>
  <si>
    <t>Native Hawaiian or Other Pacific Islander</t>
  </si>
  <si>
    <t>Degrees/Awards Conferred by Race (NCES population of institutions) (Sum)</t>
  </si>
  <si>
    <t>Degrees/Awards Conferred by Race-2nd Major (NCES population of institutions) (Sum)</t>
  </si>
  <si>
    <t>** Native American contains 'American Indian/Alaska Native' and 'Native Hawaiian/Other Pacific Islander'</t>
  </si>
  <si>
    <t>Level of Degree or Other Award: Doctorate Degrees</t>
  </si>
  <si>
    <t>Temporary resident/Nonresident alien</t>
  </si>
  <si>
    <t>Grand total</t>
  </si>
  <si>
    <t>Total EXCLUDING temporary residents</t>
  </si>
  <si>
    <t>TOTAL excluding temporary</t>
  </si>
  <si>
    <t>Women</t>
  </si>
  <si>
    <t>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</si>
</sst>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6" x14ac:knownFonts="1">
    <font>
      <sz val="10"/>
      <name val="Arial"/>
    </font>
    <font>
      <b/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name val="Arial"/>
      <family val="2"/>
    </font>
    <font>
      <b/>
      <sz val="14"/>
      <color rgb="FF3F3F3F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9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0" fillId="0" borderId="1" xfId="0" applyBorder="1"/>
    <xf numFmtId="3" fontId="0" fillId="0" borderId="1" xfId="0" applyNumberFormat="1" applyBorder="1"/>
    <xf numFmtId="0" fontId="0" fillId="0" borderId="0" xfId="0" applyBorder="1"/>
    <xf numFmtId="3" fontId="0" fillId="0" borderId="0" xfId="0" applyNumberFormat="1" applyBorder="1"/>
    <xf numFmtId="0" fontId="0" fillId="0" borderId="3" xfId="0" applyBorder="1"/>
    <xf numFmtId="0" fontId="1" fillId="2" borderId="7" xfId="0" applyFont="1" applyFill="1" applyBorder="1" applyAlignment="1">
      <alignment horizontal="center" vertical="center" wrapText="1"/>
    </xf>
    <xf numFmtId="0" fontId="0" fillId="0" borderId="7" xfId="0" applyBorder="1"/>
    <xf numFmtId="0" fontId="0" fillId="2" borderId="7" xfId="0" applyFill="1" applyBorder="1" applyAlignment="1">
      <alignment horizontal="left" vertical="center"/>
    </xf>
    <xf numFmtId="2" fontId="0" fillId="0" borderId="7" xfId="0" applyNumberFormat="1" applyBorder="1"/>
    <xf numFmtId="164" fontId="0" fillId="0" borderId="7" xfId="0" applyNumberFormat="1" applyBorder="1"/>
    <xf numFmtId="0" fontId="0" fillId="0" borderId="2" xfId="0" applyBorder="1"/>
    <xf numFmtId="0" fontId="0" fillId="0" borderId="8" xfId="0" applyBorder="1"/>
    <xf numFmtId="164" fontId="0" fillId="0" borderId="7" xfId="77" applyNumberFormat="1" applyFont="1" applyBorder="1"/>
    <xf numFmtId="0" fontId="0" fillId="2" borderId="7" xfId="0" applyFill="1" applyBorder="1" applyAlignment="1">
      <alignment horizontal="left" vertical="center" wrapText="1"/>
    </xf>
    <xf numFmtId="0" fontId="0" fillId="0" borderId="0" xfId="0" applyFill="1" applyBorder="1"/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/>
    </xf>
    <xf numFmtId="2" fontId="0" fillId="0" borderId="0" xfId="0" applyNumberFormat="1" applyFill="1" applyBorder="1"/>
    <xf numFmtId="164" fontId="0" fillId="0" borderId="0" xfId="0" applyNumberFormat="1" applyFill="1" applyBorder="1"/>
    <xf numFmtId="9" fontId="0" fillId="0" borderId="0" xfId="77" applyFont="1"/>
    <xf numFmtId="0" fontId="1" fillId="0" borderId="0" xfId="0" applyFont="1"/>
    <xf numFmtId="9" fontId="0" fillId="0" borderId="7" xfId="0" applyNumberFormat="1" applyBorder="1"/>
    <xf numFmtId="0" fontId="0" fillId="2" borderId="0" xfId="0" applyFill="1" applyBorder="1" applyAlignment="1">
      <alignment horizontal="left" vertical="center" wrapText="1"/>
    </xf>
    <xf numFmtId="10" fontId="0" fillId="0" borderId="0" xfId="0" applyNumberFormat="1"/>
    <xf numFmtId="0" fontId="0" fillId="2" borderId="1" xfId="0" applyFill="1" applyBorder="1" applyAlignment="1">
      <alignment horizontal="left" vertical="center"/>
    </xf>
    <xf numFmtId="0" fontId="0" fillId="0" borderId="1" xfId="0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/>
    </xf>
    <xf numFmtId="0" fontId="0" fillId="0" borderId="14" xfId="0" applyBorder="1"/>
    <xf numFmtId="0" fontId="1" fillId="2" borderId="15" xfId="0" applyFont="1" applyFill="1" applyBorder="1" applyAlignment="1">
      <alignment horizontal="center" vertical="center" wrapText="1"/>
    </xf>
    <xf numFmtId="0" fontId="0" fillId="0" borderId="13" xfId="0" applyBorder="1"/>
    <xf numFmtId="3" fontId="0" fillId="0" borderId="13" xfId="0" applyNumberFormat="1" applyBorder="1"/>
    <xf numFmtId="0" fontId="1" fillId="2" borderId="13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left" vertical="center"/>
    </xf>
    <xf numFmtId="0" fontId="0" fillId="2" borderId="13" xfId="0" applyFill="1" applyBorder="1" applyAlignment="1">
      <alignment horizontal="left" vertical="center"/>
    </xf>
    <xf numFmtId="2" fontId="0" fillId="0" borderId="13" xfId="0" applyNumberFormat="1" applyBorder="1"/>
    <xf numFmtId="0" fontId="4" fillId="2" borderId="0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4" fillId="0" borderId="0" xfId="0" applyFont="1"/>
    <xf numFmtId="0" fontId="1" fillId="4" borderId="16" xfId="0" applyFont="1" applyFill="1" applyBorder="1" applyAlignment="1">
      <alignment horizontal="center" vertical="center"/>
    </xf>
    <xf numFmtId="0" fontId="0" fillId="2" borderId="15" xfId="0" applyFill="1" applyBorder="1" applyAlignment="1">
      <alignment horizontal="left" vertical="center"/>
    </xf>
    <xf numFmtId="3" fontId="0" fillId="0" borderId="17" xfId="0" applyNumberFormat="1" applyBorder="1"/>
    <xf numFmtId="164" fontId="0" fillId="0" borderId="0" xfId="0" applyNumberFormat="1" applyBorder="1"/>
    <xf numFmtId="3" fontId="0" fillId="0" borderId="18" xfId="0" applyNumberFormat="1" applyBorder="1"/>
    <xf numFmtId="3" fontId="0" fillId="0" borderId="19" xfId="0" applyNumberFormat="1" applyBorder="1"/>
    <xf numFmtId="0" fontId="0" fillId="0" borderId="19" xfId="0" applyBorder="1"/>
    <xf numFmtId="3" fontId="0" fillId="0" borderId="0" xfId="0" applyNumberFormat="1"/>
    <xf numFmtId="0" fontId="4" fillId="2" borderId="7" xfId="0" applyFont="1" applyFill="1" applyBorder="1" applyAlignment="1">
      <alignment horizontal="left" vertical="center"/>
    </xf>
    <xf numFmtId="10" fontId="5" fillId="3" borderId="0" xfId="77" applyNumberFormat="1" applyFont="1" applyFill="1" applyBorder="1"/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3" fontId="0" fillId="0" borderId="0" xfId="0" applyNumberFormat="1" applyFill="1" applyBorder="1"/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/>
    <xf numFmtId="0" fontId="4" fillId="0" borderId="0" xfId="106" applyFill="1" applyBorder="1"/>
    <xf numFmtId="0" fontId="1" fillId="0" borderId="0" xfId="0" applyFont="1" applyFill="1" applyBorder="1" applyAlignment="1">
      <alignment vertical="center" wrapText="1"/>
    </xf>
    <xf numFmtId="0" fontId="0" fillId="0" borderId="0" xfId="0" applyFill="1" applyBorder="1" applyAlignment="1"/>
    <xf numFmtId="0" fontId="0" fillId="0" borderId="0" xfId="0" applyFill="1" applyBorder="1" applyAlignment="1">
      <alignment vertical="center"/>
    </xf>
    <xf numFmtId="0" fontId="1" fillId="0" borderId="0" xfId="106" applyFont="1" applyFill="1" applyBorder="1" applyAlignment="1">
      <alignment vertical="center" wrapText="1"/>
    </xf>
    <xf numFmtId="0" fontId="4" fillId="0" borderId="0" xfId="106" applyFill="1" applyBorder="1" applyAlignment="1"/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22" xfId="0" applyBorder="1"/>
    <xf numFmtId="3" fontId="0" fillId="0" borderId="22" xfId="0" applyNumberFormat="1" applyBorder="1"/>
    <xf numFmtId="1" fontId="0" fillId="0" borderId="3" xfId="0" applyNumberFormat="1" applyBorder="1"/>
    <xf numFmtId="1" fontId="0" fillId="0" borderId="7" xfId="0" applyNumberFormat="1" applyBorder="1"/>
    <xf numFmtId="0" fontId="0" fillId="2" borderId="1" xfId="0" applyFill="1" applyBorder="1" applyAlignment="1">
      <alignment horizontal="left" vertical="center"/>
    </xf>
    <xf numFmtId="0" fontId="0" fillId="0" borderId="1" xfId="0" applyBorder="1"/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9" xfId="0" applyBorder="1"/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Fill="1" applyBorder="1" applyAlignment="1">
      <alignment horizontal="left" vertical="center"/>
    </xf>
    <xf numFmtId="0" fontId="1" fillId="0" borderId="0" xfId="106" applyFont="1" applyFill="1" applyBorder="1" applyAlignment="1">
      <alignment horizontal="center" vertical="center" wrapText="1"/>
    </xf>
    <xf numFmtId="0" fontId="4" fillId="0" borderId="0" xfId="106" applyFill="1" applyBorder="1"/>
  </cellXfs>
  <cellStyles count="13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Normal" xfId="0" builtinId="0"/>
    <cellStyle name="Normal 2" xfId="106" xr:uid="{00000000-0005-0000-0000-000085000000}"/>
    <cellStyle name="Percent" xfId="77" builtinId="5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BEBEB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B535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chartsheet" Target="chartsheets/sheet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722068840727748"/>
          <c:y val="0.16112895201825264"/>
          <c:w val="0.80118207921647999"/>
          <c:h val="0.70975623145146061"/>
        </c:manualLayout>
      </c:layout>
      <c:barChart>
        <c:barDir val="col"/>
        <c:grouping val="clustered"/>
        <c:varyColors val="0"/>
        <c:ser>
          <c:idx val="0"/>
          <c:order val="0"/>
          <c:tx>
            <c:v> Men</c:v>
          </c:tx>
          <c:spPr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B124BC6D-2426-A242-ACCE-CEAC0346D3A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82C0-1B40-BAC9-3A97528D0A12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71E10F41-357D-D84D-A3AE-EED67C4DA05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82C0-1B40-BAC9-3A97528D0A12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18F75950-F70D-0042-B9C4-40FD0418400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82C0-1B40-BAC9-3A97528D0A12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54896EF3-C8F8-D849-8A25-79E1FC41E2B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82C0-1B40-BAC9-3A97528D0A12}"/>
                </c:ext>
              </c:extLst>
            </c:dLbl>
            <c:dLbl>
              <c:idx val="4"/>
              <c:tx>
                <c:rich>
                  <a:bodyPr vertOverflow="clip" horzOverflow="clip" wrap="square" lIns="38100" tIns="19050" rIns="38100" bIns="19050" anchor="ctr">
                    <a:noAutofit/>
                  </a:bodyPr>
                  <a:lstStyle/>
                  <a:p>
                    <a:pPr>
                      <a:defRPr sz="1600">
                        <a:solidFill>
                          <a:schemeClr val="bg1"/>
                        </a:solidFill>
                      </a:defRPr>
                    </a:pPr>
                    <a:fld id="{246D8B74-62BA-475A-871A-1AEED2BE6DC8}" type="CELLRANGE">
                      <a:rPr lang="en-US" sz="1400"/>
                      <a:pPr>
                        <a:defRPr sz="1600">
                          <a:solidFill>
                            <a:schemeClr val="bg1"/>
                          </a:solidFill>
                        </a:defRPr>
                      </a:pPr>
                      <a:t>[CELLRANGE]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9221587294175315E-2"/>
                      <c:h val="5.1035986913849501E-2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82C0-1B40-BAC9-3A97528D0A1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vertOverflow="clip" horzOverflow="clip" wrap="square" lIns="38100" tIns="19050" rIns="38100" bIns="19050" anchor="ctr">
                <a:spAutoFit/>
              </a:bodyPr>
              <a:lstStyle/>
              <a:p>
                <a:pPr>
                  <a:defRPr sz="160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</c:ext>
            </c:extLst>
          </c:dLbls>
          <c:cat>
            <c:strRef>
              <c:f>Data!$B$8:$B$12</c:f>
              <c:strCache>
                <c:ptCount val="5"/>
                <c:pt idx="0">
                  <c:v>Native American</c:v>
                </c:pt>
                <c:pt idx="1">
                  <c:v>Black</c:v>
                </c:pt>
                <c:pt idx="2">
                  <c:v>Hispanic</c:v>
                </c:pt>
                <c:pt idx="3">
                  <c:v>Asian</c:v>
                </c:pt>
                <c:pt idx="4">
                  <c:v>White</c:v>
                </c:pt>
              </c:strCache>
            </c:strRef>
          </c:cat>
          <c:val>
            <c:numRef>
              <c:f>Data!$D$8:$D$12</c:f>
              <c:numCache>
                <c:formatCode>0.0%</c:formatCode>
                <c:ptCount val="5"/>
                <c:pt idx="0">
                  <c:v>0.76687116564417179</c:v>
                </c:pt>
                <c:pt idx="1">
                  <c:v>0.74513124470787473</c:v>
                </c:pt>
                <c:pt idx="2">
                  <c:v>0.80732177263969174</c:v>
                </c:pt>
                <c:pt idx="3">
                  <c:v>0.77323045957732295</c:v>
                </c:pt>
                <c:pt idx="4">
                  <c:v>0.80926947538564253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Data!$C$8:$C$13</c15:f>
                <c15:dlblRangeCache>
                  <c:ptCount val="6"/>
                  <c:pt idx="0">
                    <c:v>25</c:v>
                  </c:pt>
                  <c:pt idx="1">
                    <c:v>176</c:v>
                  </c:pt>
                  <c:pt idx="2">
                    <c:v>587</c:v>
                  </c:pt>
                  <c:pt idx="3">
                    <c:v>461</c:v>
                  </c:pt>
                  <c:pt idx="4">
                    <c:v>4606</c:v>
                  </c:pt>
                  <c:pt idx="5">
                    <c:v>6328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D317-8D4B-B566-59C3DC826833}"/>
            </c:ext>
          </c:extLst>
        </c:ser>
        <c:ser>
          <c:idx val="1"/>
          <c:order val="1"/>
          <c:tx>
            <c:v> Women</c:v>
          </c:tx>
          <c:spPr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6E7EE611-AA65-A146-85BD-06CF1E86E35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0-1486-2E43-85FD-314686E06335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EF7B23BB-5592-2E46-86F1-3577947E054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1486-2E43-85FD-314686E06335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F28BEE82-170F-054A-BF2F-EB6E8F60514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1486-2E43-85FD-314686E06335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14600254-B551-2F4C-BAD3-31E68052102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1486-2E43-85FD-314686E06335}"/>
                </c:ext>
              </c:extLst>
            </c:dLbl>
            <c:dLbl>
              <c:idx val="4"/>
              <c:tx>
                <c:rich>
                  <a:bodyPr vertOverflow="overflow" horzOverflow="overflow" wrap="square" lIns="38100" tIns="19050" rIns="38100" bIns="19050" anchor="ctr">
                    <a:spAutoFit/>
                  </a:bodyPr>
                  <a:lstStyle/>
                  <a:p>
                    <a:pPr>
                      <a:defRPr sz="1600">
                        <a:solidFill>
                          <a:schemeClr val="bg1"/>
                        </a:solidFill>
                      </a:defRPr>
                    </a:pPr>
                    <a:fld id="{4741ABED-951E-4B42-9E8E-2051C97190AF}" type="CELLRANGE">
                      <a:rPr lang="en-US"/>
                      <a:pPr>
                        <a:defRPr sz="1600">
                          <a:solidFill>
                            <a:schemeClr val="bg1"/>
                          </a:solidFill>
                        </a:defRPr>
                      </a:pPr>
                      <a:t>[CELLRANGE]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1486-2E43-85FD-314686E0633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vertOverflow="overflow" horzOverflow="overflow"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</c:ext>
            </c:extLst>
          </c:dLbls>
          <c:cat>
            <c:strRef>
              <c:f>Data!$B$8:$B$12</c:f>
              <c:strCache>
                <c:ptCount val="5"/>
                <c:pt idx="0">
                  <c:v>Native American</c:v>
                </c:pt>
                <c:pt idx="1">
                  <c:v>Black</c:v>
                </c:pt>
                <c:pt idx="2">
                  <c:v>Hispanic</c:v>
                </c:pt>
                <c:pt idx="3">
                  <c:v>Asian</c:v>
                </c:pt>
                <c:pt idx="4">
                  <c:v>White</c:v>
                </c:pt>
              </c:strCache>
            </c:strRef>
          </c:cat>
          <c:val>
            <c:numRef>
              <c:f>Data!$I$8:$I$12</c:f>
              <c:numCache>
                <c:formatCode>0.0%</c:formatCode>
                <c:ptCount val="5"/>
                <c:pt idx="0">
                  <c:v>0.23312883435582821</c:v>
                </c:pt>
                <c:pt idx="1">
                  <c:v>0.25486875529212533</c:v>
                </c:pt>
                <c:pt idx="2">
                  <c:v>0.19267822736030829</c:v>
                </c:pt>
                <c:pt idx="3">
                  <c:v>0.22676954042267691</c:v>
                </c:pt>
                <c:pt idx="4">
                  <c:v>0.19073052461435749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Data!$H$8:$H$13</c15:f>
                <c15:dlblRangeCache>
                  <c:ptCount val="6"/>
                  <c:pt idx="0">
                    <c:v>8</c:v>
                  </c:pt>
                  <c:pt idx="1">
                    <c:v>60</c:v>
                  </c:pt>
                  <c:pt idx="2">
                    <c:v>140</c:v>
                  </c:pt>
                  <c:pt idx="3">
                    <c:v>135</c:v>
                  </c:pt>
                  <c:pt idx="4">
                    <c:v>1086</c:v>
                  </c:pt>
                  <c:pt idx="5">
                    <c:v>1568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1-D317-8D4B-B566-59C3DC82683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60"/>
        <c:axId val="-2113548248"/>
        <c:axId val="-2113544936"/>
      </c:barChart>
      <c:catAx>
        <c:axId val="-2113548248"/>
        <c:scaling>
          <c:orientation val="minMax"/>
        </c:scaling>
        <c:delete val="0"/>
        <c:axPos val="b"/>
        <c:majorGridlines>
          <c:spPr>
            <a:ln>
              <a:prstDash val="sysDot"/>
            </a:ln>
          </c:spPr>
        </c:majorGridlines>
        <c:numFmt formatCode="General" sourceLinked="0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1600"/>
            </a:pPr>
            <a:endParaRPr lang="en-US"/>
          </a:p>
        </c:txPr>
        <c:crossAx val="-2113544936"/>
        <c:crosses val="autoZero"/>
        <c:auto val="1"/>
        <c:lblAlgn val="ctr"/>
        <c:lblOffset val="100"/>
        <c:noMultiLvlLbl val="0"/>
      </c:catAx>
      <c:valAx>
        <c:axId val="-2113544936"/>
        <c:scaling>
          <c:orientation val="minMax"/>
          <c:max val="1"/>
          <c:min val="0"/>
        </c:scaling>
        <c:delete val="0"/>
        <c:axPos val="l"/>
        <c:majorGridlines>
          <c:spPr>
            <a:ln>
              <a:solidFill>
                <a:schemeClr val="tx1"/>
              </a:solidFill>
              <a:prstDash val="sysDot"/>
            </a:ln>
          </c:spPr>
        </c:majorGridlines>
        <c:numFmt formatCode="0%" sourceLinked="0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600"/>
            </a:pPr>
            <a:endParaRPr lang="en-US"/>
          </a:p>
        </c:txPr>
        <c:crossAx val="-2113548248"/>
        <c:crosses val="autoZero"/>
        <c:crossBetween val="between"/>
      </c:valAx>
      <c:spPr>
        <a:ln>
          <a:solidFill>
            <a:schemeClr val="tx1"/>
          </a:solidFill>
          <a:prstDash val="solid"/>
        </a:ln>
      </c:spPr>
    </c:plotArea>
    <c:legend>
      <c:legendPos val="l"/>
      <c:legendEntry>
        <c:idx val="1"/>
        <c:txPr>
          <a:bodyPr anchor="ctr"/>
          <a:lstStyle/>
          <a:p>
            <a:pPr algn="l">
              <a:defRPr sz="1600"/>
            </a:pPr>
            <a:endParaRPr lang="en-US"/>
          </a:p>
        </c:txPr>
      </c:legendEntry>
      <c:layout>
        <c:manualLayout>
          <c:xMode val="edge"/>
          <c:yMode val="edge"/>
          <c:x val="0.11723114610673664"/>
          <c:y val="0.15593244471891995"/>
          <c:w val="0.15843118819252039"/>
          <c:h val="0.14429968939920285"/>
        </c:manualLayout>
      </c:layout>
      <c:overlay val="1"/>
      <c:spPr>
        <a:noFill/>
      </c:spPr>
      <c:txPr>
        <a:bodyPr anchor="ctr"/>
        <a:lstStyle/>
        <a:p>
          <a:pPr algn="l">
            <a:defRPr sz="1600"/>
          </a:pPr>
          <a:endParaRPr lang="en-US"/>
        </a:p>
      </c:txPr>
    </c:legend>
    <c:plotVisOnly val="1"/>
    <c:dispBlanksAs val="gap"/>
    <c:showDLblsOverMax val="0"/>
  </c:chart>
  <c:spPr>
    <a:ln>
      <a:noFill/>
      <a:prstDash val="sysDot"/>
    </a:ln>
  </c:spPr>
  <c:txPr>
    <a:bodyPr/>
    <a:lstStyle/>
    <a:p>
      <a:pPr>
        <a:defRPr sz="1800">
          <a:latin typeface="Arial"/>
          <a:cs typeface="Arial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400-000000000000}">
  <sheetPr codeName="Chart1"/>
  <sheetViews>
    <sheetView tabSelected="1" workbookViewId="0"/>
  </sheetViews>
  <pageMargins left="0.25" right="0.25" top="0.75" bottom="0.75" header="0.3" footer="0.3"/>
  <pageSetup orientation="landscape" horizontalDpi="4294967292" verticalDpi="4294967292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94800" cy="62865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0.36139</cdr:x>
      <cdr:y>0.95247</cdr:y>
    </cdr:from>
    <cdr:to>
      <cdr:x>1</cdr:x>
      <cdr:y>1</cdr:y>
    </cdr:to>
    <cdr:sp macro="" textlink="">
      <cdr:nvSpPr>
        <cdr:cNvPr id="9" name="Rectangle 8"/>
        <cdr:cNvSpPr/>
      </cdr:nvSpPr>
      <cdr:spPr>
        <a:xfrm xmlns:a="http://schemas.openxmlformats.org/drawingml/2006/main">
          <a:off x="3099017" y="5557108"/>
          <a:ext cx="5476197" cy="277294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200">
              <a:solidFill>
                <a:schemeClr val="tx1"/>
              </a:solidFill>
              <a:latin typeface="Arial"/>
              <a:cs typeface="Arial"/>
            </a:rPr>
            <a:t>Source: IPEDS </a:t>
          </a:r>
          <a:r>
            <a:rPr lang="en-US" sz="1200" baseline="0">
              <a:solidFill>
                <a:schemeClr val="tx1"/>
              </a:solidFill>
              <a:latin typeface="Arial"/>
              <a:cs typeface="Arial"/>
            </a:rPr>
            <a:t>and</a:t>
          </a:r>
          <a:r>
            <a:rPr lang="en-US" sz="1200">
              <a:solidFill>
                <a:schemeClr val="tx1"/>
              </a:solidFill>
              <a:latin typeface="Arial"/>
              <a:cs typeface="Arial"/>
            </a:rPr>
            <a:t> APS</a:t>
          </a:r>
        </a:p>
      </cdr:txBody>
    </cdr:sp>
  </cdr:relSizeAnchor>
  <cdr:relSizeAnchor xmlns:cdr="http://schemas.openxmlformats.org/drawingml/2006/chartDrawing">
    <cdr:from>
      <cdr:x>0.91738</cdr:x>
      <cdr:y>0.11238</cdr:y>
    </cdr:from>
    <cdr:to>
      <cdr:x>1</cdr:x>
      <cdr:y>0.15859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7866570" y="655396"/>
          <a:ext cx="708470" cy="2694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600" b="1">
            <a:solidFill>
              <a:schemeClr val="accent4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0.91856</cdr:x>
      <cdr:y>0.20083</cdr:y>
    </cdr:from>
    <cdr:to>
      <cdr:x>1</cdr:x>
      <cdr:y>0.24704</cdr:y>
    </cdr:to>
    <cdr:sp macro="" textlink="">
      <cdr:nvSpPr>
        <cdr:cNvPr id="15" name="TextBox 1"/>
        <cdr:cNvSpPr txBox="1"/>
      </cdr:nvSpPr>
      <cdr:spPr>
        <a:xfrm xmlns:a="http://schemas.openxmlformats.org/drawingml/2006/main">
          <a:off x="7876689" y="1171230"/>
          <a:ext cx="698351" cy="2694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 sz="1600" b="1">
            <a:solidFill>
              <a:schemeClr val="accent4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0.91738</cdr:x>
      <cdr:y>0.29277</cdr:y>
    </cdr:from>
    <cdr:to>
      <cdr:x>1</cdr:x>
      <cdr:y>0.33898</cdr:y>
    </cdr:to>
    <cdr:sp macro="" textlink="">
      <cdr:nvSpPr>
        <cdr:cNvPr id="16" name="TextBox 1"/>
        <cdr:cNvSpPr txBox="1"/>
      </cdr:nvSpPr>
      <cdr:spPr>
        <a:xfrm xmlns:a="http://schemas.openxmlformats.org/drawingml/2006/main">
          <a:off x="7866570" y="1707385"/>
          <a:ext cx="708470" cy="2694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 sz="1600" b="1">
            <a:solidFill>
              <a:schemeClr val="accent4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0.91738</cdr:x>
      <cdr:y>0.38122</cdr:y>
    </cdr:from>
    <cdr:to>
      <cdr:x>0.99763</cdr:x>
      <cdr:y>0.42743</cdr:y>
    </cdr:to>
    <cdr:sp macro="" textlink="">
      <cdr:nvSpPr>
        <cdr:cNvPr id="17" name="TextBox 1"/>
        <cdr:cNvSpPr txBox="1"/>
      </cdr:nvSpPr>
      <cdr:spPr>
        <a:xfrm xmlns:a="http://schemas.openxmlformats.org/drawingml/2006/main">
          <a:off x="7866570" y="2223219"/>
          <a:ext cx="688147" cy="2694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 sz="1600" b="1">
            <a:solidFill>
              <a:schemeClr val="accent4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0.91738</cdr:x>
      <cdr:y>0.47317</cdr:y>
    </cdr:from>
    <cdr:to>
      <cdr:x>1</cdr:x>
      <cdr:y>0.51937</cdr:y>
    </cdr:to>
    <cdr:sp macro="" textlink="">
      <cdr:nvSpPr>
        <cdr:cNvPr id="18" name="TextBox 1"/>
        <cdr:cNvSpPr txBox="1"/>
      </cdr:nvSpPr>
      <cdr:spPr>
        <a:xfrm xmlns:a="http://schemas.openxmlformats.org/drawingml/2006/main">
          <a:off x="7866570" y="2759431"/>
          <a:ext cx="708470" cy="2694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 sz="1600" b="1">
            <a:solidFill>
              <a:schemeClr val="accent4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0.91738</cdr:x>
      <cdr:y>0.56684</cdr:y>
    </cdr:from>
    <cdr:to>
      <cdr:x>1</cdr:x>
      <cdr:y>0.61304</cdr:y>
    </cdr:to>
    <cdr:sp macro="" textlink="">
      <cdr:nvSpPr>
        <cdr:cNvPr id="19" name="TextBox 1"/>
        <cdr:cNvSpPr txBox="1"/>
      </cdr:nvSpPr>
      <cdr:spPr>
        <a:xfrm xmlns:a="http://schemas.openxmlformats.org/drawingml/2006/main">
          <a:off x="7866570" y="3305745"/>
          <a:ext cx="708470" cy="2694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 sz="1600" b="1">
            <a:solidFill>
              <a:schemeClr val="accent4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0.91738</cdr:x>
      <cdr:y>0.65878</cdr:y>
    </cdr:from>
    <cdr:to>
      <cdr:x>0.99763</cdr:x>
      <cdr:y>0.70498</cdr:y>
    </cdr:to>
    <cdr:sp macro="" textlink="">
      <cdr:nvSpPr>
        <cdr:cNvPr id="20" name="TextBox 1"/>
        <cdr:cNvSpPr txBox="1"/>
      </cdr:nvSpPr>
      <cdr:spPr>
        <a:xfrm xmlns:a="http://schemas.openxmlformats.org/drawingml/2006/main">
          <a:off x="7866570" y="3841900"/>
          <a:ext cx="688150" cy="2694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 sz="1600" b="1">
            <a:solidFill>
              <a:schemeClr val="accent4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0.91738</cdr:x>
      <cdr:y>0.7542</cdr:y>
    </cdr:from>
    <cdr:to>
      <cdr:x>0.99763</cdr:x>
      <cdr:y>0.8004</cdr:y>
    </cdr:to>
    <cdr:sp macro="" textlink="">
      <cdr:nvSpPr>
        <cdr:cNvPr id="21" name="TextBox 1"/>
        <cdr:cNvSpPr txBox="1"/>
      </cdr:nvSpPr>
      <cdr:spPr>
        <a:xfrm xmlns:a="http://schemas.openxmlformats.org/drawingml/2006/main">
          <a:off x="7866570" y="4398374"/>
          <a:ext cx="688149" cy="2694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 sz="1600" b="1">
            <a:solidFill>
              <a:schemeClr val="accent4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0.27575</cdr:x>
      <cdr:y>0.04748</cdr:y>
    </cdr:from>
    <cdr:to>
      <cdr:x>0.95111</cdr:x>
      <cdr:y>0.12413</cdr:y>
    </cdr:to>
    <cdr:sp macro="" textlink="">
      <cdr:nvSpPr>
        <cdr:cNvPr id="22" name="Rectangle 21"/>
        <cdr:cNvSpPr/>
      </cdr:nvSpPr>
      <cdr:spPr>
        <a:xfrm xmlns:a="http://schemas.openxmlformats.org/drawingml/2006/main">
          <a:off x="2363876" y="276752"/>
          <a:ext cx="5789524" cy="446815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2000" b="1">
              <a:solidFill>
                <a:schemeClr val="tx1"/>
              </a:solidFill>
              <a:latin typeface="Arial"/>
              <a:cs typeface="Arial"/>
            </a:rPr>
            <a:t>Bachelor's</a:t>
          </a:r>
          <a:r>
            <a:rPr lang="en-US" sz="2000" b="1" baseline="0">
              <a:solidFill>
                <a:schemeClr val="tx1"/>
              </a:solidFill>
              <a:latin typeface="Arial"/>
              <a:cs typeface="Arial"/>
            </a:rPr>
            <a:t> Degrees</a:t>
          </a:r>
          <a:r>
            <a:rPr lang="en-US" sz="2000" b="1">
              <a:solidFill>
                <a:schemeClr val="tx1"/>
              </a:solidFill>
              <a:latin typeface="Arial"/>
              <a:cs typeface="Arial"/>
            </a:rPr>
            <a:t> (5-yr avg 2014-2018)</a:t>
          </a:r>
        </a:p>
      </cdr:txBody>
    </cdr:sp>
  </cdr:relSizeAnchor>
  <cdr:relSizeAnchor xmlns:cdr="http://schemas.openxmlformats.org/drawingml/2006/chartDrawing">
    <cdr:from>
      <cdr:x>0.15852</cdr:x>
      <cdr:y>0.01743</cdr:y>
    </cdr:from>
    <cdr:to>
      <cdr:x>0.25185</cdr:x>
      <cdr:y>0.13738</cdr:y>
    </cdr:to>
    <cdr:pic>
      <cdr:nvPicPr>
        <cdr:cNvPr id="2" name="chart">
          <a:extLst xmlns:a="http://schemas.openxmlformats.org/drawingml/2006/main">
            <a:ext uri="{FF2B5EF4-FFF2-40B4-BE49-F238E27FC236}">
              <a16:creationId xmlns:a16="http://schemas.microsoft.com/office/drawing/2014/main" id="{086911CD-6547-F349-A153-DFCFADC1AA56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358900" y="101600"/>
          <a:ext cx="800100" cy="699247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Primarie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00FF"/>
      </a:accent1>
      <a:accent2>
        <a:srgbClr val="FF0000"/>
      </a:accent2>
      <a:accent3>
        <a:srgbClr val="00FF00"/>
      </a:accent3>
      <a:accent4>
        <a:srgbClr val="800080"/>
      </a:accent4>
      <a:accent5>
        <a:srgbClr val="00FFFF"/>
      </a:accent5>
      <a:accent6>
        <a:srgbClr val="FF8000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V77"/>
  <sheetViews>
    <sheetView showRuler="0" topLeftCell="A10" workbookViewId="0">
      <pane xSplit="2" topLeftCell="H1" activePane="topRight" state="frozen"/>
      <selection pane="topRight" activeCell="B27" sqref="B27"/>
    </sheetView>
  </sheetViews>
  <sheetFormatPr baseColWidth="10" defaultColWidth="8.83203125" defaultRowHeight="13" x14ac:dyDescent="0.15"/>
  <cols>
    <col min="1" max="1" width="16.6640625" customWidth="1"/>
    <col min="2" max="2" width="27.33203125" customWidth="1"/>
    <col min="3" max="4" width="20" customWidth="1"/>
    <col min="5" max="5" width="23" customWidth="1"/>
    <col min="6" max="9" width="18.5" customWidth="1"/>
    <col min="10" max="10" width="19.33203125" customWidth="1"/>
    <col min="14" max="14" width="20" customWidth="1"/>
    <col min="15" max="21" width="12" customWidth="1"/>
  </cols>
  <sheetData>
    <row r="1" spans="1:21" x14ac:dyDescent="0.15">
      <c r="A1" s="44" t="s">
        <v>56</v>
      </c>
    </row>
    <row r="2" spans="1:21" x14ac:dyDescent="0.15">
      <c r="A2" t="s">
        <v>2</v>
      </c>
    </row>
    <row r="3" spans="1:21" x14ac:dyDescent="0.15">
      <c r="A3" t="s">
        <v>3</v>
      </c>
    </row>
    <row r="4" spans="1:21" x14ac:dyDescent="0.15">
      <c r="A4" t="s">
        <v>29</v>
      </c>
    </row>
    <row r="5" spans="1:21" x14ac:dyDescent="0.15">
      <c r="A5" s="80" t="s">
        <v>4</v>
      </c>
      <c r="B5" s="81"/>
      <c r="C5" s="78">
        <v>2014</v>
      </c>
      <c r="D5" s="79"/>
      <c r="E5" s="78">
        <v>2015</v>
      </c>
      <c r="F5" s="79"/>
      <c r="G5" s="31">
        <v>2016</v>
      </c>
      <c r="H5" s="32">
        <v>2017</v>
      </c>
      <c r="I5" s="32">
        <v>2018</v>
      </c>
      <c r="J5" s="76" t="s">
        <v>24</v>
      </c>
      <c r="P5" s="9"/>
      <c r="R5" s="9"/>
      <c r="S5" s="9"/>
      <c r="T5" s="9"/>
      <c r="U5" s="9"/>
    </row>
    <row r="6" spans="1:21" ht="61" customHeight="1" x14ac:dyDescent="0.15">
      <c r="A6" s="82" t="s">
        <v>8</v>
      </c>
      <c r="B6" s="83"/>
      <c r="C6" s="55" t="s">
        <v>58</v>
      </c>
      <c r="D6" s="55" t="s">
        <v>59</v>
      </c>
      <c r="E6" s="55" t="s">
        <v>58</v>
      </c>
      <c r="F6" s="55" t="s">
        <v>59</v>
      </c>
      <c r="G6" s="34" t="s">
        <v>58</v>
      </c>
      <c r="H6" s="34" t="s">
        <v>58</v>
      </c>
      <c r="I6" s="34" t="s">
        <v>58</v>
      </c>
      <c r="J6" s="77"/>
      <c r="P6" s="10"/>
      <c r="R6" s="10"/>
      <c r="S6" s="10"/>
      <c r="T6" s="10"/>
      <c r="U6" s="10"/>
    </row>
    <row r="7" spans="1:21" x14ac:dyDescent="0.15">
      <c r="A7" s="2" t="s">
        <v>33</v>
      </c>
      <c r="B7" s="2" t="s">
        <v>12</v>
      </c>
      <c r="C7" s="56" t="s">
        <v>8</v>
      </c>
      <c r="D7" s="56" t="s">
        <v>8</v>
      </c>
      <c r="E7" s="14"/>
      <c r="F7" s="33"/>
      <c r="G7" s="35"/>
      <c r="H7" s="35"/>
      <c r="I7" s="70"/>
      <c r="J7" s="15"/>
      <c r="P7" s="10"/>
      <c r="R7" s="8"/>
      <c r="S7" s="10"/>
      <c r="T7" s="10"/>
      <c r="U7" s="8"/>
    </row>
    <row r="8" spans="1:21" x14ac:dyDescent="0.15">
      <c r="A8" s="74" t="s">
        <v>34</v>
      </c>
      <c r="B8" s="28" t="s">
        <v>15</v>
      </c>
      <c r="C8" s="50">
        <v>24</v>
      </c>
      <c r="D8" s="51"/>
      <c r="E8" s="50">
        <v>12</v>
      </c>
      <c r="F8" s="50">
        <v>1</v>
      </c>
      <c r="G8" s="36">
        <v>25</v>
      </c>
      <c r="H8" s="36">
        <v>19</v>
      </c>
      <c r="I8" s="71">
        <v>11</v>
      </c>
      <c r="J8" s="15">
        <f>(SUM(C8:I8))/5</f>
        <v>18.399999999999999</v>
      </c>
      <c r="P8" s="10"/>
      <c r="R8" s="8"/>
      <c r="S8" s="10"/>
      <c r="T8" s="10"/>
      <c r="U8" s="8"/>
    </row>
    <row r="9" spans="1:21" x14ac:dyDescent="0.15">
      <c r="A9" s="75"/>
      <c r="B9" s="28" t="s">
        <v>51</v>
      </c>
      <c r="C9" s="50">
        <v>369</v>
      </c>
      <c r="D9" s="50">
        <v>51</v>
      </c>
      <c r="E9" s="50">
        <v>392</v>
      </c>
      <c r="F9" s="50">
        <v>39</v>
      </c>
      <c r="G9" s="36">
        <v>480</v>
      </c>
      <c r="H9" s="36">
        <v>456</v>
      </c>
      <c r="I9" s="71">
        <v>518</v>
      </c>
      <c r="J9" s="15">
        <f t="shared" ref="J9:J16" si="0">(SUM(C9:I9))/5</f>
        <v>461</v>
      </c>
      <c r="P9" s="10"/>
      <c r="R9" s="8"/>
      <c r="S9" s="10"/>
      <c r="T9" s="10"/>
      <c r="U9" s="8"/>
    </row>
    <row r="10" spans="1:21" x14ac:dyDescent="0.15">
      <c r="A10" s="75"/>
      <c r="B10" s="28" t="s">
        <v>54</v>
      </c>
      <c r="C10" s="50">
        <v>156</v>
      </c>
      <c r="D10" s="50">
        <v>5</v>
      </c>
      <c r="E10" s="50">
        <v>142</v>
      </c>
      <c r="F10" s="50">
        <v>3</v>
      </c>
      <c r="G10" s="36">
        <v>186</v>
      </c>
      <c r="H10" s="36">
        <v>196</v>
      </c>
      <c r="I10" s="71">
        <v>192</v>
      </c>
      <c r="J10" s="15">
        <f t="shared" si="0"/>
        <v>176</v>
      </c>
      <c r="P10" s="10"/>
      <c r="R10" s="8"/>
      <c r="S10" s="10"/>
      <c r="T10" s="10"/>
      <c r="U10" s="8"/>
    </row>
    <row r="11" spans="1:21" x14ac:dyDescent="0.15">
      <c r="A11" s="75"/>
      <c r="B11" s="28" t="s">
        <v>55</v>
      </c>
      <c r="C11" s="50">
        <v>404</v>
      </c>
      <c r="D11" s="50">
        <v>37</v>
      </c>
      <c r="E11" s="50">
        <v>477</v>
      </c>
      <c r="F11" s="50">
        <v>44</v>
      </c>
      <c r="G11" s="36">
        <v>598</v>
      </c>
      <c r="H11" s="36">
        <v>648</v>
      </c>
      <c r="I11" s="71">
        <v>725</v>
      </c>
      <c r="J11" s="15">
        <f t="shared" si="0"/>
        <v>586.6</v>
      </c>
      <c r="P11" s="10"/>
      <c r="R11" s="8"/>
      <c r="S11" s="10"/>
      <c r="T11" s="10"/>
      <c r="U11" s="8"/>
    </row>
    <row r="12" spans="1:21" x14ac:dyDescent="0.15">
      <c r="A12" s="75"/>
      <c r="B12" s="28" t="s">
        <v>57</v>
      </c>
      <c r="C12" s="50">
        <v>3</v>
      </c>
      <c r="D12" s="50">
        <v>1</v>
      </c>
      <c r="E12" s="50">
        <v>8</v>
      </c>
      <c r="F12" s="50">
        <v>1</v>
      </c>
      <c r="G12" s="36">
        <v>9</v>
      </c>
      <c r="H12" s="36">
        <v>4</v>
      </c>
      <c r="I12" s="71">
        <v>7</v>
      </c>
      <c r="J12" s="15">
        <f t="shared" si="0"/>
        <v>6.6</v>
      </c>
      <c r="P12" s="10"/>
      <c r="R12" s="8"/>
      <c r="S12" s="10"/>
      <c r="T12" s="10"/>
      <c r="U12" s="8"/>
    </row>
    <row r="13" spans="1:21" x14ac:dyDescent="0.15">
      <c r="A13" s="75"/>
      <c r="B13" s="28" t="s">
        <v>52</v>
      </c>
      <c r="C13" s="50">
        <v>4035</v>
      </c>
      <c r="D13" s="50">
        <v>408</v>
      </c>
      <c r="E13" s="50">
        <v>4239</v>
      </c>
      <c r="F13" s="50">
        <v>360</v>
      </c>
      <c r="G13" s="36">
        <v>4629</v>
      </c>
      <c r="H13" s="36">
        <v>4630</v>
      </c>
      <c r="I13" s="71">
        <v>4730</v>
      </c>
      <c r="J13" s="15">
        <f t="shared" si="0"/>
        <v>4606.2</v>
      </c>
      <c r="P13" s="12"/>
      <c r="R13" s="12"/>
      <c r="S13" s="12"/>
      <c r="T13" s="12"/>
      <c r="U13" s="12"/>
    </row>
    <row r="14" spans="1:21" x14ac:dyDescent="0.15">
      <c r="A14" s="6"/>
      <c r="B14" s="42" t="s">
        <v>62</v>
      </c>
      <c r="C14" s="50">
        <v>295</v>
      </c>
      <c r="D14" s="50">
        <v>42</v>
      </c>
      <c r="E14" s="50">
        <v>387</v>
      </c>
      <c r="F14" s="50">
        <v>49</v>
      </c>
      <c r="G14" s="7">
        <v>483</v>
      </c>
      <c r="H14" s="7">
        <v>525</v>
      </c>
      <c r="I14" s="7">
        <v>602</v>
      </c>
      <c r="J14" s="15">
        <f t="shared" si="0"/>
        <v>476.6</v>
      </c>
      <c r="P14" s="12"/>
      <c r="R14" s="12"/>
      <c r="S14" s="12"/>
      <c r="T14" s="12"/>
      <c r="U14" s="12"/>
    </row>
    <row r="15" spans="1:21" x14ac:dyDescent="0.15">
      <c r="A15" s="6"/>
      <c r="B15" s="42" t="s">
        <v>63</v>
      </c>
      <c r="C15" s="7">
        <v>5670</v>
      </c>
      <c r="D15" s="7">
        <v>589</v>
      </c>
      <c r="E15" s="7">
        <v>6071</v>
      </c>
      <c r="F15" s="7">
        <v>545</v>
      </c>
      <c r="G15" s="7">
        <v>6890</v>
      </c>
      <c r="H15" s="7">
        <v>6988</v>
      </c>
      <c r="I15" s="7">
        <v>7271</v>
      </c>
      <c r="J15" s="15">
        <f t="shared" si="0"/>
        <v>6804.8</v>
      </c>
      <c r="P15" s="41"/>
      <c r="R15" s="41"/>
      <c r="S15" s="41"/>
      <c r="T15" s="41"/>
      <c r="U15" s="41"/>
    </row>
    <row r="16" spans="1:21" x14ac:dyDescent="0.15">
      <c r="A16" s="6"/>
      <c r="B16" s="42" t="s">
        <v>64</v>
      </c>
      <c r="C16" s="52">
        <f t="shared" ref="C16:I16" si="1">C15-C14</f>
        <v>5375</v>
      </c>
      <c r="D16" s="52">
        <f t="shared" si="1"/>
        <v>547</v>
      </c>
      <c r="E16" s="52">
        <f t="shared" si="1"/>
        <v>5684</v>
      </c>
      <c r="F16" s="52">
        <f t="shared" si="1"/>
        <v>496</v>
      </c>
      <c r="G16" s="52">
        <f t="shared" si="1"/>
        <v>6407</v>
      </c>
      <c r="H16" s="52">
        <f t="shared" si="1"/>
        <v>6463</v>
      </c>
      <c r="I16" s="52">
        <f t="shared" si="1"/>
        <v>6669</v>
      </c>
      <c r="J16" s="15">
        <f t="shared" si="0"/>
        <v>6328.2</v>
      </c>
      <c r="P16" s="41"/>
      <c r="R16" s="41"/>
      <c r="S16" s="41"/>
      <c r="T16" s="41"/>
      <c r="U16" s="41"/>
    </row>
    <row r="17" spans="1:22" x14ac:dyDescent="0.15">
      <c r="A17" t="s">
        <v>30</v>
      </c>
      <c r="P17" s="41"/>
      <c r="R17" s="41"/>
      <c r="S17" s="41"/>
      <c r="T17" s="41"/>
      <c r="U17" s="41"/>
    </row>
    <row r="18" spans="1:22" x14ac:dyDescent="0.15">
      <c r="A18" t="s">
        <v>31</v>
      </c>
      <c r="P18" s="13"/>
      <c r="R18" s="13"/>
      <c r="S18" s="13"/>
      <c r="T18" s="13"/>
      <c r="U18" s="13"/>
    </row>
    <row r="19" spans="1:22" x14ac:dyDescent="0.15">
      <c r="A19" t="s">
        <v>32</v>
      </c>
    </row>
    <row r="20" spans="1:22" x14ac:dyDescent="0.15">
      <c r="A20" s="64"/>
      <c r="B20" s="20"/>
      <c r="C20" s="57"/>
      <c r="D20" s="57"/>
      <c r="E20" s="57"/>
      <c r="F20" s="57"/>
      <c r="G20" s="57"/>
      <c r="H20" s="57"/>
      <c r="I20" s="57"/>
      <c r="J20" s="18"/>
    </row>
    <row r="21" spans="1:22" ht="14" x14ac:dyDescent="0.15">
      <c r="B21" s="9" t="s">
        <v>34</v>
      </c>
      <c r="C21" s="57"/>
      <c r="D21" s="57"/>
      <c r="E21" s="57"/>
      <c r="F21" s="57"/>
      <c r="G21" s="57"/>
      <c r="H21" s="57"/>
      <c r="I21" s="57"/>
      <c r="J21" s="18"/>
      <c r="M21" s="18"/>
      <c r="N21" s="18"/>
      <c r="O21" s="18"/>
      <c r="P21" s="18"/>
      <c r="Q21" s="18"/>
      <c r="R21" s="18"/>
      <c r="S21" s="18"/>
      <c r="T21" s="18"/>
      <c r="U21" s="18"/>
      <c r="V21" s="18"/>
    </row>
    <row r="22" spans="1:22" ht="14" x14ac:dyDescent="0.15">
      <c r="A22" s="9" t="s">
        <v>39</v>
      </c>
      <c r="B22" s="10"/>
      <c r="C22" s="57"/>
      <c r="D22" s="57"/>
      <c r="E22" s="57"/>
      <c r="F22" s="57"/>
      <c r="G22" s="57"/>
      <c r="H22" s="57"/>
      <c r="I22" s="57"/>
      <c r="J22" s="18"/>
      <c r="M22" s="18"/>
      <c r="N22" s="18"/>
      <c r="O22" s="18"/>
      <c r="P22" s="18"/>
      <c r="Q22" s="18"/>
      <c r="R22" s="18"/>
      <c r="S22" s="18"/>
      <c r="T22" s="18"/>
      <c r="U22" s="18"/>
      <c r="V22" s="18"/>
    </row>
    <row r="23" spans="1:22" x14ac:dyDescent="0.15">
      <c r="A23" s="28" t="s">
        <v>15</v>
      </c>
      <c r="B23" s="8">
        <f t="shared" ref="B23:B28" si="2">J8</f>
        <v>18.399999999999999</v>
      </c>
      <c r="C23" s="57"/>
      <c r="D23" s="18"/>
      <c r="E23" s="57"/>
      <c r="F23" s="18"/>
      <c r="G23" s="18"/>
      <c r="H23" s="18"/>
      <c r="I23" s="69"/>
      <c r="J23" s="18"/>
      <c r="M23" s="18"/>
      <c r="N23" s="18"/>
      <c r="O23" s="19"/>
      <c r="P23" s="19"/>
      <c r="Q23" s="19"/>
      <c r="R23" s="19"/>
      <c r="S23" s="19"/>
      <c r="T23" s="19"/>
      <c r="U23" s="19"/>
      <c r="V23" s="18"/>
    </row>
    <row r="24" spans="1:22" x14ac:dyDescent="0.15">
      <c r="A24" s="28" t="s">
        <v>51</v>
      </c>
      <c r="B24" s="8">
        <f t="shared" si="2"/>
        <v>461</v>
      </c>
      <c r="C24" s="57"/>
      <c r="D24" s="57"/>
      <c r="E24" s="57"/>
      <c r="F24" s="57"/>
      <c r="G24" s="57"/>
      <c r="H24" s="57"/>
      <c r="I24" s="57"/>
      <c r="J24" s="18"/>
      <c r="M24" s="18"/>
      <c r="N24" s="19"/>
      <c r="O24" s="18"/>
      <c r="P24" s="18"/>
      <c r="Q24" s="18"/>
      <c r="R24" s="18"/>
      <c r="S24" s="18"/>
      <c r="T24" s="18"/>
      <c r="U24" s="18"/>
      <c r="V24" s="18"/>
    </row>
    <row r="25" spans="1:22" x14ac:dyDescent="0.15">
      <c r="A25" s="28" t="s">
        <v>54</v>
      </c>
      <c r="B25" s="8">
        <f t="shared" si="2"/>
        <v>176</v>
      </c>
      <c r="C25" s="57"/>
      <c r="D25" s="57"/>
      <c r="E25" s="57"/>
      <c r="F25" s="57"/>
      <c r="G25" s="57"/>
      <c r="H25" s="57"/>
      <c r="I25" s="57"/>
      <c r="J25" s="18"/>
      <c r="M25" s="18"/>
      <c r="N25" s="19"/>
      <c r="O25" s="18"/>
      <c r="P25" s="18"/>
      <c r="Q25" s="18"/>
      <c r="R25" s="18"/>
      <c r="S25" s="18"/>
      <c r="T25" s="18"/>
      <c r="U25" s="18"/>
      <c r="V25" s="18"/>
    </row>
    <row r="26" spans="1:22" x14ac:dyDescent="0.15">
      <c r="A26" s="28" t="s">
        <v>55</v>
      </c>
      <c r="B26" s="8">
        <f t="shared" si="2"/>
        <v>586.6</v>
      </c>
      <c r="C26" s="57"/>
      <c r="D26" s="57"/>
      <c r="E26" s="57"/>
      <c r="F26" s="57"/>
      <c r="G26" s="57"/>
      <c r="H26" s="57"/>
      <c r="I26" s="57"/>
      <c r="J26" s="18"/>
      <c r="M26" s="18"/>
      <c r="N26" s="19"/>
      <c r="O26" s="18"/>
      <c r="P26" s="18"/>
      <c r="Q26" s="18"/>
      <c r="R26" s="18"/>
      <c r="S26" s="18"/>
      <c r="T26" s="18"/>
      <c r="U26" s="18"/>
      <c r="V26" s="18"/>
    </row>
    <row r="27" spans="1:22" x14ac:dyDescent="0.15">
      <c r="A27" s="28" t="s">
        <v>57</v>
      </c>
      <c r="B27" s="8">
        <f t="shared" si="2"/>
        <v>6.6</v>
      </c>
      <c r="C27" s="57"/>
      <c r="D27" s="57"/>
      <c r="E27" s="57"/>
      <c r="F27" s="57"/>
      <c r="G27" s="57"/>
      <c r="H27" s="57"/>
      <c r="I27" s="57"/>
      <c r="J27" s="18"/>
      <c r="M27" s="18"/>
      <c r="N27" s="19"/>
      <c r="O27" s="18"/>
      <c r="P27" s="18"/>
      <c r="Q27" s="18"/>
      <c r="R27" s="18"/>
      <c r="S27" s="18"/>
      <c r="T27" s="18"/>
      <c r="U27" s="18"/>
      <c r="V27" s="18"/>
    </row>
    <row r="28" spans="1:22" x14ac:dyDescent="0.15">
      <c r="A28" s="28" t="s">
        <v>52</v>
      </c>
      <c r="B28" s="8">
        <f t="shared" si="2"/>
        <v>4606.2</v>
      </c>
      <c r="C28" s="18"/>
      <c r="D28" s="18"/>
      <c r="E28" s="18"/>
      <c r="F28" s="18"/>
      <c r="G28" s="18"/>
      <c r="H28" s="18"/>
      <c r="I28" s="69"/>
      <c r="J28" s="18"/>
      <c r="M28" s="18"/>
      <c r="N28" s="20"/>
      <c r="O28" s="18"/>
      <c r="P28" s="18"/>
      <c r="Q28" s="18"/>
      <c r="R28" s="18"/>
      <c r="S28" s="18"/>
      <c r="T28" s="18"/>
      <c r="U28" s="18"/>
      <c r="V28" s="18"/>
    </row>
    <row r="29" spans="1:22" x14ac:dyDescent="0.15">
      <c r="A29" s="53" t="s">
        <v>65</v>
      </c>
      <c r="B29" s="12">
        <f>J16</f>
        <v>6328.2</v>
      </c>
      <c r="C29" s="57"/>
      <c r="D29" s="57"/>
      <c r="E29" s="57"/>
      <c r="F29" s="57"/>
      <c r="G29" s="57"/>
      <c r="H29" s="57"/>
      <c r="I29" s="57"/>
      <c r="J29" s="18"/>
      <c r="M29" s="18"/>
      <c r="N29" s="20"/>
      <c r="O29" s="18"/>
      <c r="P29" s="18"/>
      <c r="Q29" s="18"/>
      <c r="R29" s="18"/>
      <c r="S29" s="18"/>
      <c r="T29" s="18"/>
      <c r="U29" s="18"/>
      <c r="V29" s="18"/>
    </row>
    <row r="30" spans="1:22" x14ac:dyDescent="0.15">
      <c r="A30" s="11" t="s">
        <v>37</v>
      </c>
      <c r="B30" s="12">
        <f>SUM(B23:B27)</f>
        <v>1248.5999999999999</v>
      </c>
      <c r="C30" s="57"/>
      <c r="D30" s="57"/>
      <c r="E30" s="57"/>
      <c r="F30" s="57"/>
      <c r="G30" s="57"/>
      <c r="H30" s="57"/>
      <c r="I30" s="57"/>
      <c r="J30" s="18"/>
      <c r="M30" s="18"/>
      <c r="N30" s="20"/>
      <c r="O30" s="18"/>
      <c r="P30" s="18"/>
      <c r="Q30" s="18"/>
      <c r="R30" s="18"/>
      <c r="S30" s="18"/>
      <c r="T30" s="18"/>
      <c r="U30" s="18"/>
      <c r="V30" s="18"/>
    </row>
    <row r="31" spans="1:22" x14ac:dyDescent="0.15">
      <c r="A31" s="40"/>
      <c r="B31" s="41"/>
      <c r="C31" s="57"/>
      <c r="D31" s="57"/>
      <c r="E31" s="57"/>
      <c r="F31" s="57"/>
      <c r="G31" s="57"/>
      <c r="H31" s="57"/>
      <c r="I31" s="57"/>
      <c r="J31" s="18"/>
      <c r="M31" s="18"/>
      <c r="N31" s="20"/>
      <c r="O31" s="18"/>
      <c r="P31" s="18"/>
      <c r="Q31" s="18"/>
      <c r="R31" s="18"/>
      <c r="S31" s="18"/>
      <c r="T31" s="18"/>
      <c r="U31" s="18"/>
      <c r="V31" s="18"/>
    </row>
    <row r="32" spans="1:22" x14ac:dyDescent="0.15">
      <c r="A32" s="40"/>
      <c r="B32" s="41"/>
      <c r="C32" s="57"/>
      <c r="D32" s="57"/>
      <c r="E32" s="57"/>
      <c r="F32" s="57"/>
      <c r="G32" s="57"/>
      <c r="H32" s="57"/>
      <c r="I32" s="57"/>
      <c r="J32" s="18"/>
      <c r="M32" s="18"/>
      <c r="N32" s="20"/>
      <c r="O32" s="18"/>
      <c r="P32" s="18"/>
      <c r="Q32" s="18"/>
      <c r="R32" s="18"/>
      <c r="S32" s="18"/>
      <c r="T32" s="18"/>
      <c r="U32" s="18"/>
      <c r="V32" s="18"/>
    </row>
    <row r="33" spans="1:22" x14ac:dyDescent="0.15">
      <c r="A33" s="40"/>
      <c r="B33" s="41"/>
      <c r="C33" s="57"/>
      <c r="D33" s="57"/>
      <c r="E33" s="57"/>
      <c r="F33" s="57"/>
      <c r="G33" s="57"/>
      <c r="H33" s="57"/>
      <c r="I33" s="57"/>
      <c r="J33" s="18"/>
      <c r="M33" s="18"/>
      <c r="N33" s="20"/>
      <c r="O33" s="18"/>
      <c r="P33" s="18"/>
      <c r="Q33" s="18"/>
      <c r="R33" s="18"/>
      <c r="S33" s="18"/>
      <c r="T33" s="18"/>
      <c r="U33" s="18"/>
      <c r="V33" s="18"/>
    </row>
    <row r="34" spans="1:22" x14ac:dyDescent="0.15">
      <c r="A34" s="11" t="s">
        <v>38</v>
      </c>
      <c r="B34" s="13">
        <f>B30/B29</f>
        <v>0.19730729117284534</v>
      </c>
      <c r="C34" s="57"/>
      <c r="D34" s="57"/>
      <c r="E34" s="57"/>
      <c r="F34" s="57"/>
      <c r="G34" s="57"/>
      <c r="H34" s="57"/>
      <c r="I34" s="57"/>
      <c r="J34" s="18"/>
      <c r="M34" s="18"/>
      <c r="N34" s="20"/>
      <c r="O34" s="21"/>
      <c r="P34" s="21"/>
      <c r="Q34" s="21"/>
      <c r="R34" s="21"/>
      <c r="S34" s="21"/>
      <c r="T34" s="21"/>
      <c r="U34" s="21"/>
      <c r="V34" s="18"/>
    </row>
    <row r="35" spans="1:22" x14ac:dyDescent="0.15">
      <c r="A35" s="18"/>
      <c r="B35" s="60"/>
      <c r="C35" s="57"/>
      <c r="D35" s="57"/>
      <c r="E35" s="57"/>
      <c r="F35" s="57"/>
      <c r="G35" s="57"/>
      <c r="H35" s="57"/>
      <c r="I35" s="57"/>
      <c r="J35" s="18"/>
      <c r="M35" s="18"/>
      <c r="N35" s="20"/>
      <c r="O35" s="21"/>
      <c r="P35" s="21"/>
      <c r="Q35" s="21"/>
      <c r="R35" s="21"/>
      <c r="S35" s="21"/>
      <c r="T35" s="21"/>
      <c r="U35" s="21"/>
      <c r="V35" s="18"/>
    </row>
    <row r="36" spans="1:22" x14ac:dyDescent="0.15">
      <c r="A36" s="18"/>
      <c r="B36" s="60"/>
      <c r="C36" s="57"/>
      <c r="D36" s="57"/>
      <c r="E36" s="57"/>
      <c r="F36" s="57"/>
      <c r="G36" s="57"/>
      <c r="H36" s="57"/>
      <c r="I36" s="57"/>
      <c r="J36" s="18"/>
      <c r="M36" s="18"/>
      <c r="N36" s="20"/>
      <c r="O36" s="21"/>
      <c r="P36" s="21"/>
      <c r="Q36" s="21"/>
      <c r="R36" s="21"/>
      <c r="S36" s="21"/>
      <c r="T36" s="21"/>
      <c r="U36" s="21"/>
      <c r="V36" s="18"/>
    </row>
    <row r="37" spans="1:22" x14ac:dyDescent="0.15">
      <c r="A37" s="18"/>
      <c r="B37" s="60"/>
      <c r="C37" s="57"/>
      <c r="D37" s="57"/>
      <c r="E37" s="57"/>
      <c r="F37" s="57"/>
      <c r="G37" s="57"/>
      <c r="H37" s="57"/>
      <c r="I37" s="57"/>
      <c r="J37" s="18"/>
      <c r="M37" s="18"/>
      <c r="N37" s="20"/>
      <c r="O37" s="21"/>
      <c r="P37" s="21"/>
      <c r="Q37" s="21"/>
      <c r="R37" s="21"/>
      <c r="S37" s="21"/>
      <c r="T37" s="21"/>
      <c r="U37" s="21"/>
      <c r="V37" s="18"/>
    </row>
    <row r="38" spans="1:22" x14ac:dyDescent="0.15">
      <c r="A38" s="18"/>
      <c r="B38" s="18"/>
      <c r="C38" s="18"/>
      <c r="D38" s="18"/>
      <c r="E38" s="18"/>
      <c r="F38" s="18"/>
      <c r="G38" s="18"/>
      <c r="H38" s="18"/>
      <c r="I38" s="69"/>
      <c r="J38" s="18"/>
      <c r="M38" s="18"/>
      <c r="N38" s="20"/>
      <c r="O38" s="21"/>
      <c r="P38" s="21"/>
      <c r="Q38" s="21"/>
      <c r="R38" s="21"/>
      <c r="S38" s="21"/>
      <c r="T38" s="21"/>
      <c r="U38" s="21"/>
      <c r="V38" s="18"/>
    </row>
    <row r="39" spans="1:22" x14ac:dyDescent="0.15">
      <c r="A39" s="65"/>
      <c r="B39" s="20"/>
      <c r="C39" s="57"/>
      <c r="D39" s="57"/>
      <c r="E39" s="57"/>
      <c r="F39" s="57"/>
      <c r="G39" s="57"/>
      <c r="H39" s="57"/>
      <c r="I39" s="57"/>
      <c r="J39" s="18"/>
      <c r="M39" s="18"/>
      <c r="N39" s="20"/>
      <c r="O39" s="22"/>
      <c r="P39" s="22"/>
      <c r="Q39" s="22"/>
      <c r="R39" s="22"/>
      <c r="S39" s="22"/>
      <c r="T39" s="22"/>
      <c r="U39" s="22"/>
      <c r="V39" s="18"/>
    </row>
    <row r="40" spans="1:22" x14ac:dyDescent="0.15">
      <c r="A40" s="64"/>
      <c r="B40" s="20"/>
      <c r="C40" s="57"/>
      <c r="D40" s="57"/>
      <c r="E40" s="57"/>
      <c r="F40" s="57"/>
      <c r="G40" s="57"/>
      <c r="H40" s="57"/>
      <c r="I40" s="57"/>
      <c r="J40" s="18"/>
      <c r="M40" s="18"/>
      <c r="N40" s="18"/>
      <c r="O40" s="18"/>
      <c r="P40" s="18"/>
      <c r="Q40" s="18"/>
      <c r="R40" s="18"/>
      <c r="S40" s="18"/>
      <c r="T40" s="18"/>
      <c r="U40" s="18"/>
      <c r="V40" s="18"/>
    </row>
    <row r="41" spans="1:22" x14ac:dyDescent="0.15">
      <c r="A41" s="64"/>
      <c r="B41" s="20"/>
      <c r="C41" s="57"/>
      <c r="D41" s="57"/>
      <c r="E41" s="57"/>
      <c r="F41" s="57"/>
      <c r="G41" s="57"/>
      <c r="H41" s="57"/>
      <c r="I41" s="57"/>
      <c r="J41" s="18"/>
      <c r="M41" s="18"/>
      <c r="N41" s="18"/>
      <c r="O41" s="18"/>
      <c r="P41" s="18"/>
      <c r="Q41" s="18"/>
      <c r="R41" s="18"/>
      <c r="S41" s="18"/>
      <c r="T41" s="18"/>
      <c r="U41" s="18"/>
      <c r="V41" s="18"/>
    </row>
    <row r="42" spans="1:22" x14ac:dyDescent="0.15">
      <c r="A42" s="64"/>
      <c r="B42" s="20"/>
      <c r="C42" s="57"/>
      <c r="D42" s="57"/>
      <c r="E42" s="57"/>
      <c r="F42" s="57"/>
      <c r="G42" s="57"/>
      <c r="H42" s="57"/>
      <c r="I42" s="57"/>
      <c r="J42" s="18"/>
      <c r="M42" s="18"/>
      <c r="N42" s="18"/>
      <c r="O42" s="18"/>
      <c r="P42" s="18"/>
      <c r="Q42" s="18"/>
      <c r="R42" s="18"/>
      <c r="S42" s="18"/>
      <c r="T42" s="18"/>
      <c r="U42" s="18"/>
      <c r="V42" s="18"/>
    </row>
    <row r="43" spans="1:22" x14ac:dyDescent="0.15">
      <c r="A43" s="64"/>
      <c r="B43" s="20"/>
      <c r="C43" s="57"/>
      <c r="D43" s="57"/>
      <c r="E43" s="57"/>
      <c r="F43" s="57"/>
      <c r="G43" s="57"/>
      <c r="H43" s="57"/>
      <c r="I43" s="57"/>
      <c r="J43" s="18"/>
      <c r="M43" s="18"/>
      <c r="N43" s="18"/>
      <c r="O43" s="18"/>
      <c r="P43" s="18"/>
      <c r="Q43" s="18"/>
      <c r="R43" s="18"/>
      <c r="S43" s="18"/>
      <c r="T43" s="18"/>
      <c r="U43" s="18"/>
      <c r="V43" s="18"/>
    </row>
    <row r="44" spans="1:22" x14ac:dyDescent="0.15">
      <c r="A44" s="64"/>
      <c r="B44" s="20"/>
      <c r="C44" s="57"/>
      <c r="D44" s="57"/>
      <c r="E44" s="57"/>
      <c r="F44" s="57"/>
      <c r="G44" s="57"/>
      <c r="H44" s="57"/>
      <c r="I44" s="57"/>
      <c r="J44" s="18"/>
    </row>
    <row r="45" spans="1:22" x14ac:dyDescent="0.15">
      <c r="A45" s="18"/>
      <c r="B45" s="60"/>
      <c r="C45" s="57"/>
      <c r="D45" s="57"/>
      <c r="E45" s="57"/>
      <c r="F45" s="57"/>
      <c r="G45" s="57"/>
      <c r="H45" s="57"/>
      <c r="I45" s="57"/>
      <c r="J45" s="18"/>
    </row>
    <row r="46" spans="1:22" x14ac:dyDescent="0.15">
      <c r="A46" s="18"/>
      <c r="B46" s="60"/>
      <c r="C46" s="57"/>
      <c r="D46" s="57"/>
      <c r="E46" s="57"/>
      <c r="F46" s="57"/>
      <c r="G46" s="57"/>
      <c r="H46" s="57"/>
      <c r="I46" s="57"/>
      <c r="J46" s="18"/>
    </row>
    <row r="47" spans="1:22" x14ac:dyDescent="0.15">
      <c r="A47" s="18"/>
      <c r="B47" s="60"/>
      <c r="C47" s="57"/>
      <c r="D47" s="57"/>
      <c r="E47" s="57"/>
      <c r="F47" s="57"/>
      <c r="G47" s="57"/>
      <c r="H47" s="57"/>
      <c r="I47" s="57"/>
      <c r="J47" s="18"/>
    </row>
    <row r="48" spans="1:22" x14ac:dyDescent="0.15">
      <c r="A48" s="18"/>
      <c r="B48" s="18"/>
      <c r="C48" s="57"/>
      <c r="D48" s="57"/>
      <c r="E48" s="18"/>
      <c r="F48" s="18"/>
      <c r="G48" s="18"/>
      <c r="H48" s="18"/>
      <c r="I48" s="69"/>
      <c r="J48" s="18"/>
    </row>
    <row r="49" spans="1:10" x14ac:dyDescent="0.15">
      <c r="A49" s="65"/>
      <c r="B49" s="20"/>
      <c r="C49" s="57"/>
      <c r="D49" s="57"/>
      <c r="E49" s="57"/>
      <c r="F49" s="57"/>
      <c r="G49" s="57"/>
      <c r="H49" s="57"/>
      <c r="I49" s="57"/>
      <c r="J49" s="18"/>
    </row>
    <row r="50" spans="1:10" x14ac:dyDescent="0.15">
      <c r="A50" s="64"/>
      <c r="B50" s="20"/>
      <c r="C50" s="57"/>
      <c r="D50" s="57"/>
      <c r="E50" s="57"/>
      <c r="F50" s="57"/>
      <c r="G50" s="57"/>
      <c r="H50" s="57"/>
      <c r="I50" s="57"/>
      <c r="J50" s="18"/>
    </row>
    <row r="51" spans="1:10" x14ac:dyDescent="0.15">
      <c r="A51" s="64"/>
      <c r="B51" s="20"/>
      <c r="C51" s="57"/>
      <c r="D51" s="57"/>
      <c r="E51" s="57"/>
      <c r="F51" s="57"/>
      <c r="G51" s="57"/>
      <c r="H51" s="57"/>
      <c r="I51" s="57"/>
      <c r="J51" s="18"/>
    </row>
    <row r="52" spans="1:10" x14ac:dyDescent="0.15">
      <c r="A52" s="64"/>
      <c r="B52" s="20"/>
      <c r="C52" s="57"/>
      <c r="D52" s="57"/>
      <c r="E52" s="57"/>
      <c r="F52" s="57"/>
      <c r="G52" s="57"/>
      <c r="H52" s="57"/>
      <c r="I52" s="57"/>
      <c r="J52" s="18"/>
    </row>
    <row r="53" spans="1:10" x14ac:dyDescent="0.15">
      <c r="A53" s="64"/>
      <c r="B53" s="20"/>
      <c r="C53" s="57"/>
      <c r="D53" s="57"/>
      <c r="E53" s="57"/>
      <c r="F53" s="57"/>
      <c r="G53" s="57"/>
      <c r="H53" s="57"/>
      <c r="I53" s="57"/>
      <c r="J53" s="18"/>
    </row>
    <row r="54" spans="1:10" x14ac:dyDescent="0.15">
      <c r="A54" s="64"/>
      <c r="B54" s="20"/>
      <c r="C54" s="57"/>
      <c r="D54" s="57"/>
      <c r="E54" s="57"/>
      <c r="F54" s="57"/>
      <c r="G54" s="57"/>
      <c r="H54" s="57"/>
      <c r="I54" s="57"/>
      <c r="J54" s="18"/>
    </row>
    <row r="55" spans="1:10" x14ac:dyDescent="0.15">
      <c r="A55" s="18"/>
      <c r="B55" s="60"/>
      <c r="C55" s="57"/>
      <c r="D55" s="57"/>
      <c r="E55" s="57"/>
      <c r="F55" s="57"/>
      <c r="G55" s="57"/>
      <c r="H55" s="57"/>
      <c r="I55" s="57"/>
      <c r="J55" s="18"/>
    </row>
    <row r="56" spans="1:10" x14ac:dyDescent="0.15">
      <c r="A56" s="18"/>
      <c r="B56" s="60"/>
      <c r="C56" s="57"/>
      <c r="D56" s="57"/>
      <c r="E56" s="57"/>
      <c r="F56" s="57"/>
      <c r="G56" s="57"/>
      <c r="H56" s="57"/>
      <c r="I56" s="57"/>
      <c r="J56" s="18"/>
    </row>
    <row r="57" spans="1:10" x14ac:dyDescent="0.15">
      <c r="A57" s="18"/>
      <c r="B57" s="60"/>
      <c r="C57" s="57"/>
      <c r="D57" s="57"/>
      <c r="E57" s="57"/>
      <c r="F57" s="57"/>
      <c r="G57" s="57"/>
      <c r="H57" s="57"/>
      <c r="I57" s="57"/>
      <c r="J57" s="18"/>
    </row>
    <row r="58" spans="1:10" x14ac:dyDescent="0.15">
      <c r="A58" s="18"/>
      <c r="B58" s="18"/>
      <c r="C58" s="18"/>
      <c r="D58" s="18"/>
      <c r="E58" s="18"/>
      <c r="F58" s="18"/>
      <c r="G58" s="18"/>
      <c r="H58" s="18"/>
      <c r="I58" s="69"/>
      <c r="J58" s="18"/>
    </row>
    <row r="59" spans="1:10" x14ac:dyDescent="0.15">
      <c r="A59" s="18"/>
      <c r="B59" s="18"/>
      <c r="C59" s="18"/>
      <c r="D59" s="18"/>
      <c r="E59" s="18"/>
      <c r="F59" s="18"/>
      <c r="G59" s="18"/>
      <c r="H59" s="18"/>
      <c r="I59" s="69"/>
      <c r="J59" s="18"/>
    </row>
    <row r="60" spans="1:10" x14ac:dyDescent="0.15">
      <c r="A60" s="18"/>
      <c r="B60" s="18"/>
      <c r="C60" s="18"/>
      <c r="D60" s="18"/>
      <c r="E60" s="18"/>
      <c r="F60" s="18"/>
      <c r="G60" s="18"/>
      <c r="H60" s="18"/>
      <c r="I60" s="69"/>
      <c r="J60" s="18"/>
    </row>
    <row r="61" spans="1:10" x14ac:dyDescent="0.15">
      <c r="A61" s="18"/>
      <c r="B61" s="18"/>
      <c r="C61" s="18"/>
      <c r="D61" s="18"/>
      <c r="E61" s="18"/>
      <c r="F61" s="18"/>
      <c r="G61" s="18"/>
      <c r="H61" s="18"/>
      <c r="I61" s="69"/>
      <c r="J61" s="18"/>
    </row>
    <row r="62" spans="1:10" x14ac:dyDescent="0.15">
      <c r="A62" s="18"/>
      <c r="B62" s="18"/>
      <c r="C62" s="18"/>
      <c r="D62" s="18"/>
      <c r="E62" s="18"/>
      <c r="F62" s="18"/>
      <c r="G62" s="18"/>
      <c r="H62" s="18"/>
      <c r="I62" s="69"/>
      <c r="J62" s="18"/>
    </row>
    <row r="63" spans="1:10" x14ac:dyDescent="0.15">
      <c r="A63" s="18"/>
      <c r="B63" s="18"/>
      <c r="C63" s="18"/>
      <c r="D63" s="18"/>
      <c r="E63" s="18"/>
      <c r="F63" s="18"/>
      <c r="G63" s="18"/>
      <c r="H63" s="18"/>
      <c r="I63" s="69"/>
      <c r="J63" s="18"/>
    </row>
    <row r="64" spans="1:10" x14ac:dyDescent="0.15">
      <c r="A64" s="63"/>
      <c r="B64" s="63"/>
      <c r="C64" s="66"/>
      <c r="D64" s="67"/>
      <c r="E64" s="63"/>
      <c r="F64" s="64"/>
      <c r="G64" s="19"/>
      <c r="H64" s="58"/>
      <c r="I64" s="58"/>
      <c r="J64" s="63"/>
    </row>
    <row r="65" spans="1:10" x14ac:dyDescent="0.15">
      <c r="A65" s="63"/>
      <c r="B65" s="64"/>
      <c r="C65" s="19"/>
      <c r="D65" s="19"/>
      <c r="E65" s="19"/>
      <c r="F65" s="19"/>
      <c r="G65" s="19"/>
      <c r="H65" s="19"/>
      <c r="I65" s="68"/>
      <c r="J65" s="63"/>
    </row>
    <row r="66" spans="1:10" x14ac:dyDescent="0.15">
      <c r="A66" s="59"/>
      <c r="B66" s="59"/>
      <c r="C66" s="62"/>
      <c r="D66" s="62"/>
      <c r="E66" s="18"/>
      <c r="F66" s="18"/>
      <c r="G66" s="18"/>
      <c r="H66" s="18"/>
      <c r="I66" s="69"/>
      <c r="J66" s="18"/>
    </row>
    <row r="67" spans="1:10" x14ac:dyDescent="0.15">
      <c r="A67" s="65"/>
      <c r="B67" s="20"/>
      <c r="C67" s="57"/>
      <c r="D67" s="57"/>
      <c r="E67" s="57"/>
      <c r="F67" s="57"/>
      <c r="G67" s="57"/>
      <c r="H67" s="57"/>
      <c r="I67" s="57"/>
      <c r="J67" s="18"/>
    </row>
    <row r="68" spans="1:10" x14ac:dyDescent="0.15">
      <c r="A68" s="64"/>
      <c r="B68" s="20"/>
      <c r="C68" s="57"/>
      <c r="D68" s="57"/>
      <c r="E68" s="57"/>
      <c r="F68" s="57"/>
      <c r="G68" s="57"/>
      <c r="H68" s="57"/>
      <c r="I68" s="57"/>
      <c r="J68" s="18"/>
    </row>
    <row r="69" spans="1:10" x14ac:dyDescent="0.15">
      <c r="A69" s="64"/>
      <c r="B69" s="20"/>
      <c r="C69" s="57"/>
      <c r="D69" s="57"/>
      <c r="E69" s="57"/>
      <c r="F69" s="57"/>
      <c r="G69" s="57"/>
      <c r="H69" s="57"/>
      <c r="I69" s="57"/>
      <c r="J69" s="18"/>
    </row>
    <row r="70" spans="1:10" x14ac:dyDescent="0.15">
      <c r="A70" s="64"/>
      <c r="B70" s="20"/>
      <c r="C70" s="57"/>
      <c r="D70" s="57"/>
      <c r="E70" s="57"/>
      <c r="F70" s="57"/>
      <c r="G70" s="57"/>
      <c r="H70" s="57"/>
      <c r="I70" s="57"/>
      <c r="J70" s="18"/>
    </row>
    <row r="71" spans="1:10" x14ac:dyDescent="0.15">
      <c r="A71" s="64"/>
      <c r="B71" s="20"/>
      <c r="C71" s="57"/>
      <c r="D71" s="18"/>
      <c r="E71" s="57"/>
      <c r="F71" s="18"/>
      <c r="G71" s="57"/>
      <c r="H71" s="57"/>
      <c r="I71" s="57"/>
      <c r="J71" s="18"/>
    </row>
    <row r="72" spans="1:10" x14ac:dyDescent="0.15">
      <c r="A72" s="64"/>
      <c r="B72" s="20"/>
      <c r="C72" s="57"/>
      <c r="D72" s="57"/>
      <c r="E72" s="57"/>
      <c r="F72" s="57"/>
      <c r="G72" s="57"/>
      <c r="H72" s="57"/>
      <c r="I72" s="57"/>
      <c r="J72" s="18"/>
    </row>
    <row r="73" spans="1:10" x14ac:dyDescent="0.15">
      <c r="A73" s="18"/>
      <c r="B73" s="60"/>
      <c r="C73" s="57"/>
      <c r="D73" s="57"/>
      <c r="E73" s="57"/>
      <c r="F73" s="57"/>
      <c r="G73" s="57"/>
      <c r="H73" s="57"/>
      <c r="I73" s="57"/>
      <c r="J73" s="18"/>
    </row>
    <row r="74" spans="1:10" x14ac:dyDescent="0.15">
      <c r="A74" s="18"/>
      <c r="B74" s="60"/>
      <c r="C74" s="57"/>
      <c r="D74" s="57"/>
      <c r="E74" s="57"/>
      <c r="F74" s="57"/>
      <c r="G74" s="57"/>
      <c r="H74" s="57"/>
      <c r="I74" s="57"/>
      <c r="J74" s="18"/>
    </row>
    <row r="75" spans="1:10" x14ac:dyDescent="0.15">
      <c r="A75" s="18"/>
      <c r="B75" s="60"/>
      <c r="C75" s="57"/>
      <c r="D75" s="57"/>
      <c r="E75" s="57"/>
      <c r="F75" s="57"/>
      <c r="G75" s="57"/>
      <c r="H75" s="57"/>
      <c r="I75" s="57"/>
      <c r="J75" s="18"/>
    </row>
    <row r="76" spans="1:10" x14ac:dyDescent="0.15">
      <c r="A76" s="18"/>
      <c r="B76" s="18"/>
      <c r="C76" s="18"/>
      <c r="D76" s="18"/>
      <c r="E76" s="18"/>
      <c r="F76" s="18"/>
      <c r="G76" s="18"/>
      <c r="H76" s="18"/>
      <c r="I76" s="69"/>
      <c r="J76" s="18"/>
    </row>
    <row r="77" spans="1:10" x14ac:dyDescent="0.15">
      <c r="A77" s="18"/>
      <c r="B77" s="18"/>
      <c r="C77" s="18"/>
      <c r="D77" s="18"/>
      <c r="E77" s="18"/>
      <c r="F77" s="18"/>
      <c r="G77" s="18"/>
      <c r="H77" s="18"/>
      <c r="I77" s="69"/>
      <c r="J77" s="18"/>
    </row>
  </sheetData>
  <mergeCells count="6">
    <mergeCell ref="A8:A13"/>
    <mergeCell ref="J5:J6"/>
    <mergeCell ref="C5:D5"/>
    <mergeCell ref="A5:B5"/>
    <mergeCell ref="A6:B6"/>
    <mergeCell ref="E5:F5"/>
  </mergeCells>
  <pageMargins left="0.75" right="0.75" top="1" bottom="1" header="0.5" footer="0.5"/>
  <pageSetup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T76"/>
  <sheetViews>
    <sheetView showRuler="0" topLeftCell="C1" workbookViewId="0">
      <selection activeCell="N40" sqref="N40"/>
    </sheetView>
  </sheetViews>
  <sheetFormatPr baseColWidth="10" defaultColWidth="11.5" defaultRowHeight="13" x14ac:dyDescent="0.15"/>
  <cols>
    <col min="1" max="1" width="48.83203125" customWidth="1"/>
    <col min="2" max="2" width="37.6640625" customWidth="1"/>
    <col min="3" max="9" width="20.83203125" customWidth="1"/>
    <col min="13" max="13" width="21.83203125" customWidth="1"/>
  </cols>
  <sheetData>
    <row r="1" spans="1:20" x14ac:dyDescent="0.15">
      <c r="A1" t="s">
        <v>0</v>
      </c>
    </row>
    <row r="2" spans="1:20" x14ac:dyDescent="0.15">
      <c r="A2" t="s">
        <v>1</v>
      </c>
    </row>
    <row r="3" spans="1:20" x14ac:dyDescent="0.15">
      <c r="A3" t="s">
        <v>2</v>
      </c>
    </row>
    <row r="4" spans="1:20" x14ac:dyDescent="0.15">
      <c r="A4" t="s">
        <v>40</v>
      </c>
    </row>
    <row r="5" spans="1:20" ht="42" x14ac:dyDescent="0.15">
      <c r="A5" s="84" t="s">
        <v>4</v>
      </c>
      <c r="B5" s="75"/>
      <c r="C5" s="84" t="s">
        <v>5</v>
      </c>
      <c r="D5" s="75"/>
      <c r="E5" s="84" t="s">
        <v>6</v>
      </c>
      <c r="F5" s="75"/>
      <c r="G5" s="84" t="s">
        <v>7</v>
      </c>
      <c r="H5" s="75"/>
      <c r="I5" s="76" t="s">
        <v>24</v>
      </c>
      <c r="N5" s="9" t="s">
        <v>13</v>
      </c>
      <c r="O5" s="9" t="s">
        <v>20</v>
      </c>
      <c r="P5" s="9" t="s">
        <v>34</v>
      </c>
      <c r="Q5" s="9" t="s">
        <v>21</v>
      </c>
      <c r="R5" s="9" t="s">
        <v>22</v>
      </c>
      <c r="S5" s="9" t="s">
        <v>23</v>
      </c>
      <c r="T5" s="9" t="s">
        <v>35</v>
      </c>
    </row>
    <row r="6" spans="1:20" ht="56" x14ac:dyDescent="0.15">
      <c r="A6" s="84" t="s">
        <v>8</v>
      </c>
      <c r="B6" s="75"/>
      <c r="C6" s="1" t="s">
        <v>9</v>
      </c>
      <c r="D6" s="1" t="s">
        <v>10</v>
      </c>
      <c r="E6" s="1" t="s">
        <v>9</v>
      </c>
      <c r="F6" s="1" t="s">
        <v>10</v>
      </c>
      <c r="G6" s="1" t="s">
        <v>9</v>
      </c>
      <c r="H6" s="1" t="s">
        <v>10</v>
      </c>
      <c r="I6" s="77"/>
      <c r="M6" s="9" t="s">
        <v>39</v>
      </c>
      <c r="N6" s="10"/>
      <c r="O6" s="10"/>
      <c r="P6" s="10"/>
      <c r="Q6" s="10"/>
      <c r="R6" s="10"/>
      <c r="S6" s="10"/>
      <c r="T6" s="10"/>
    </row>
    <row r="7" spans="1:20" x14ac:dyDescent="0.15">
      <c r="A7" s="2" t="s">
        <v>11</v>
      </c>
      <c r="B7" s="2" t="s">
        <v>12</v>
      </c>
      <c r="C7" s="4" t="s">
        <v>8</v>
      </c>
      <c r="D7" s="4" t="s">
        <v>8</v>
      </c>
      <c r="E7" s="4" t="s">
        <v>8</v>
      </c>
      <c r="F7" s="4" t="s">
        <v>8</v>
      </c>
      <c r="G7" s="4" t="s">
        <v>8</v>
      </c>
      <c r="H7" s="4" t="s">
        <v>8</v>
      </c>
      <c r="I7" s="8"/>
      <c r="M7" s="11" t="s">
        <v>14</v>
      </c>
      <c r="N7" s="12">
        <f t="shared" ref="N7:N12" si="0">I9</f>
        <v>0.66666666666666663</v>
      </c>
      <c r="O7" s="12">
        <f t="shared" ref="O7:O12" si="1">I16</f>
        <v>104</v>
      </c>
      <c r="P7" s="12">
        <f t="shared" ref="P7:P12" si="2">I68</f>
        <v>38.333333333333336</v>
      </c>
      <c r="Q7" s="12">
        <f t="shared" ref="Q7:Q12" si="3">I23</f>
        <v>166.33333333333334</v>
      </c>
      <c r="R7" s="12">
        <f t="shared" ref="R7:R12" si="4">I30</f>
        <v>991.66666666666663</v>
      </c>
      <c r="S7" s="12">
        <f t="shared" ref="S7:S12" si="5">I37</f>
        <v>589</v>
      </c>
      <c r="T7" s="12">
        <f t="shared" ref="T7:T12" si="6">I52</f>
        <v>1182.6666666666667</v>
      </c>
    </row>
    <row r="8" spans="1:20" x14ac:dyDescent="0.15">
      <c r="C8" s="4"/>
      <c r="D8" s="4"/>
      <c r="E8" s="4"/>
      <c r="F8" s="4"/>
      <c r="G8" s="4"/>
      <c r="H8" s="4"/>
      <c r="I8" s="8"/>
      <c r="M8" s="11" t="s">
        <v>15</v>
      </c>
      <c r="N8" s="12">
        <f t="shared" si="0"/>
        <v>1</v>
      </c>
      <c r="O8" s="12">
        <f t="shared" si="1"/>
        <v>5.333333333333333</v>
      </c>
      <c r="P8" s="12">
        <f t="shared" si="2"/>
        <v>3.6666666666666665</v>
      </c>
      <c r="Q8" s="12">
        <f t="shared" si="3"/>
        <v>12</v>
      </c>
      <c r="R8" s="12">
        <f t="shared" si="4"/>
        <v>41</v>
      </c>
      <c r="S8" s="12">
        <f t="shared" si="5"/>
        <v>46</v>
      </c>
      <c r="T8" s="12">
        <f t="shared" si="6"/>
        <v>85</v>
      </c>
    </row>
    <row r="9" spans="1:20" x14ac:dyDescent="0.15">
      <c r="A9" s="74" t="s">
        <v>13</v>
      </c>
      <c r="B9" s="3" t="s">
        <v>14</v>
      </c>
      <c r="C9" s="4"/>
      <c r="D9" s="4"/>
      <c r="E9" s="4"/>
      <c r="F9" s="4"/>
      <c r="G9" s="5">
        <v>2</v>
      </c>
      <c r="H9" s="4"/>
      <c r="I9" s="8">
        <f>(SUM(C9:H9))/3</f>
        <v>0.66666666666666663</v>
      </c>
      <c r="M9" s="11" t="s">
        <v>16</v>
      </c>
      <c r="N9" s="12">
        <f t="shared" si="0"/>
        <v>7</v>
      </c>
      <c r="O9" s="12">
        <f t="shared" si="1"/>
        <v>189.33333333333334</v>
      </c>
      <c r="P9" s="12">
        <f t="shared" si="2"/>
        <v>95</v>
      </c>
      <c r="Q9" s="12">
        <f t="shared" si="3"/>
        <v>492.66666666666669</v>
      </c>
      <c r="R9" s="12">
        <f t="shared" si="4"/>
        <v>1465</v>
      </c>
      <c r="S9" s="12">
        <f t="shared" si="5"/>
        <v>1284</v>
      </c>
      <c r="T9" s="12">
        <f t="shared" si="6"/>
        <v>3557</v>
      </c>
    </row>
    <row r="10" spans="1:20" x14ac:dyDescent="0.15">
      <c r="A10" s="75"/>
      <c r="B10" s="3" t="s">
        <v>15</v>
      </c>
      <c r="C10" s="5">
        <v>1</v>
      </c>
      <c r="D10" s="4"/>
      <c r="E10" s="5">
        <v>2</v>
      </c>
      <c r="F10" s="4"/>
      <c r="G10" s="4"/>
      <c r="H10" s="4"/>
      <c r="I10" s="8">
        <f t="shared" ref="I10:I42" si="7">(SUM(C10:H10))/3</f>
        <v>1</v>
      </c>
      <c r="M10" s="11" t="s">
        <v>17</v>
      </c>
      <c r="N10" s="12">
        <f t="shared" si="0"/>
        <v>4.333333333333333</v>
      </c>
      <c r="O10" s="12">
        <f t="shared" si="1"/>
        <v>95</v>
      </c>
      <c r="P10" s="12">
        <f t="shared" si="2"/>
        <v>63</v>
      </c>
      <c r="Q10" s="12">
        <f t="shared" si="3"/>
        <v>203.66666666666666</v>
      </c>
      <c r="R10" s="12">
        <f t="shared" si="4"/>
        <v>650.33333333333337</v>
      </c>
      <c r="S10" s="12">
        <f t="shared" si="5"/>
        <v>581.33333333333337</v>
      </c>
      <c r="T10" s="12">
        <f t="shared" si="6"/>
        <v>1717</v>
      </c>
    </row>
    <row r="11" spans="1:20" x14ac:dyDescent="0.15">
      <c r="A11" s="75"/>
      <c r="B11" s="3" t="s">
        <v>16</v>
      </c>
      <c r="C11" s="5">
        <v>7</v>
      </c>
      <c r="D11" s="4"/>
      <c r="E11" s="5">
        <v>8</v>
      </c>
      <c r="F11" s="4"/>
      <c r="G11" s="5">
        <v>6</v>
      </c>
      <c r="H11" s="4"/>
      <c r="I11" s="8">
        <f t="shared" si="7"/>
        <v>7</v>
      </c>
      <c r="M11" s="11" t="s">
        <v>18</v>
      </c>
      <c r="N11" s="12">
        <f t="shared" si="0"/>
        <v>91</v>
      </c>
      <c r="O11" s="12">
        <f t="shared" si="1"/>
        <v>1000</v>
      </c>
      <c r="P11" s="12">
        <f t="shared" si="2"/>
        <v>957.66666666666663</v>
      </c>
      <c r="Q11" s="12">
        <f t="shared" si="3"/>
        <v>2462.3333333333335</v>
      </c>
      <c r="R11" s="12">
        <f t="shared" si="4"/>
        <v>5209</v>
      </c>
      <c r="S11" s="12">
        <f t="shared" si="5"/>
        <v>5877.666666666667</v>
      </c>
      <c r="T11" s="12">
        <f t="shared" si="6"/>
        <v>14646.666666666666</v>
      </c>
    </row>
    <row r="12" spans="1:20" x14ac:dyDescent="0.15">
      <c r="A12" s="75"/>
      <c r="B12" s="3" t="s">
        <v>17</v>
      </c>
      <c r="C12" s="5">
        <v>3</v>
      </c>
      <c r="D12" s="4"/>
      <c r="E12" s="5">
        <v>6</v>
      </c>
      <c r="F12" s="4"/>
      <c r="G12" s="5">
        <v>4</v>
      </c>
      <c r="H12" s="4"/>
      <c r="I12" s="8">
        <f t="shared" si="7"/>
        <v>4.333333333333333</v>
      </c>
      <c r="M12" s="11" t="s">
        <v>19</v>
      </c>
      <c r="N12" s="12">
        <f t="shared" si="0"/>
        <v>14.333333333333334</v>
      </c>
      <c r="O12" s="12">
        <f t="shared" si="1"/>
        <v>147.66666666666666</v>
      </c>
      <c r="P12" s="12">
        <f t="shared" si="2"/>
        <v>160.66666666666666</v>
      </c>
      <c r="Q12" s="12">
        <f t="shared" si="3"/>
        <v>399.66666666666669</v>
      </c>
      <c r="R12" s="12">
        <f t="shared" si="4"/>
        <v>1405</v>
      </c>
      <c r="S12" s="12">
        <f t="shared" si="5"/>
        <v>962.66666666666663</v>
      </c>
      <c r="T12" s="12">
        <f t="shared" si="6"/>
        <v>2603.3333333333335</v>
      </c>
    </row>
    <row r="13" spans="1:20" x14ac:dyDescent="0.15">
      <c r="A13" s="75"/>
      <c r="B13" s="3" t="s">
        <v>18</v>
      </c>
      <c r="C13" s="5">
        <v>93</v>
      </c>
      <c r="D13" s="4"/>
      <c r="E13" s="5">
        <v>98</v>
      </c>
      <c r="F13" s="4"/>
      <c r="G13" s="5">
        <v>82</v>
      </c>
      <c r="H13" s="4"/>
      <c r="I13" s="8">
        <f t="shared" si="7"/>
        <v>91</v>
      </c>
      <c r="M13" s="11" t="s">
        <v>36</v>
      </c>
      <c r="N13" s="12">
        <f>SUM(N7:N12)</f>
        <v>118.33333333333333</v>
      </c>
      <c r="O13" s="12">
        <f t="shared" ref="O13:T13" si="8">SUM(O7:O12)</f>
        <v>1541.3333333333335</v>
      </c>
      <c r="P13" s="12">
        <f t="shared" si="8"/>
        <v>1318.3333333333333</v>
      </c>
      <c r="Q13" s="12">
        <f t="shared" si="8"/>
        <v>3736.6666666666665</v>
      </c>
      <c r="R13" s="12">
        <f t="shared" si="8"/>
        <v>9762</v>
      </c>
      <c r="S13" s="12">
        <f t="shared" si="8"/>
        <v>9340.6666666666661</v>
      </c>
      <c r="T13" s="12">
        <f t="shared" si="8"/>
        <v>23791.666666666664</v>
      </c>
    </row>
    <row r="14" spans="1:20" x14ac:dyDescent="0.15">
      <c r="A14" s="75"/>
      <c r="B14" s="3" t="s">
        <v>19</v>
      </c>
      <c r="C14" s="5">
        <v>13</v>
      </c>
      <c r="D14" s="4"/>
      <c r="E14" s="5">
        <v>20</v>
      </c>
      <c r="F14" s="4"/>
      <c r="G14" s="5">
        <v>10</v>
      </c>
      <c r="H14" s="4"/>
      <c r="I14" s="8">
        <f>(SUM(C14:H14))/3</f>
        <v>14.333333333333334</v>
      </c>
      <c r="M14" s="11" t="s">
        <v>37</v>
      </c>
      <c r="N14" s="12">
        <f>SUM(N7,N8,N10)</f>
        <v>6</v>
      </c>
      <c r="O14" s="12">
        <f t="shared" ref="O14:T14" si="9">SUM(O7,O8,O10)</f>
        <v>204.33333333333331</v>
      </c>
      <c r="P14" s="12">
        <f t="shared" si="9"/>
        <v>105</v>
      </c>
      <c r="Q14" s="12">
        <f t="shared" si="9"/>
        <v>382</v>
      </c>
      <c r="R14" s="12">
        <f t="shared" si="9"/>
        <v>1683</v>
      </c>
      <c r="S14" s="12">
        <f t="shared" si="9"/>
        <v>1216.3333333333335</v>
      </c>
      <c r="T14" s="12">
        <f t="shared" si="9"/>
        <v>2984.666666666667</v>
      </c>
    </row>
    <row r="15" spans="1:20" x14ac:dyDescent="0.15">
      <c r="A15" s="6"/>
      <c r="C15" s="7"/>
      <c r="D15" s="6"/>
      <c r="E15" s="7"/>
      <c r="F15" s="7"/>
      <c r="G15" s="7"/>
      <c r="H15" s="7"/>
      <c r="M15" s="11" t="s">
        <v>38</v>
      </c>
      <c r="N15" s="13">
        <f>N14/N13</f>
        <v>5.0704225352112678E-2</v>
      </c>
      <c r="O15" s="13">
        <f t="shared" ref="O15:T15" si="10">O14/O13</f>
        <v>0.1325692041522491</v>
      </c>
      <c r="P15" s="13">
        <f t="shared" si="10"/>
        <v>7.9646017699115043E-2</v>
      </c>
      <c r="Q15" s="13">
        <f t="shared" si="10"/>
        <v>0.10223015165031223</v>
      </c>
      <c r="R15" s="13">
        <f t="shared" si="10"/>
        <v>0.17240319606637983</v>
      </c>
      <c r="S15" s="13">
        <f t="shared" si="10"/>
        <v>0.13021911355363644</v>
      </c>
      <c r="T15" s="13">
        <f t="shared" si="10"/>
        <v>0.12545008756567427</v>
      </c>
    </row>
    <row r="16" spans="1:20" x14ac:dyDescent="0.15">
      <c r="A16" s="74" t="s">
        <v>20</v>
      </c>
      <c r="B16" s="3" t="s">
        <v>14</v>
      </c>
      <c r="C16" s="5">
        <v>90</v>
      </c>
      <c r="D16" s="4"/>
      <c r="E16" s="5">
        <v>93</v>
      </c>
      <c r="F16" s="4"/>
      <c r="G16" s="5">
        <v>129</v>
      </c>
      <c r="H16" s="4"/>
      <c r="I16" s="8">
        <f t="shared" si="7"/>
        <v>104</v>
      </c>
    </row>
    <row r="17" spans="1:9" x14ac:dyDescent="0.15">
      <c r="A17" s="75"/>
      <c r="B17" s="3" t="s">
        <v>15</v>
      </c>
      <c r="C17" s="5">
        <v>5</v>
      </c>
      <c r="D17" s="4"/>
      <c r="E17" s="5">
        <v>5</v>
      </c>
      <c r="F17" s="4"/>
      <c r="G17" s="5">
        <v>6</v>
      </c>
      <c r="H17" s="4"/>
      <c r="I17" s="8">
        <f t="shared" si="7"/>
        <v>5.333333333333333</v>
      </c>
    </row>
    <row r="18" spans="1:9" x14ac:dyDescent="0.15">
      <c r="A18" s="75"/>
      <c r="B18" s="3" t="s">
        <v>16</v>
      </c>
      <c r="C18" s="5">
        <v>186</v>
      </c>
      <c r="D18" s="4"/>
      <c r="E18" s="5">
        <v>208</v>
      </c>
      <c r="F18" s="4"/>
      <c r="G18" s="5">
        <v>174</v>
      </c>
      <c r="H18" s="4"/>
      <c r="I18" s="8">
        <f t="shared" si="7"/>
        <v>189.33333333333334</v>
      </c>
    </row>
    <row r="19" spans="1:9" x14ac:dyDescent="0.15">
      <c r="A19" s="75"/>
      <c r="B19" s="3" t="s">
        <v>17</v>
      </c>
      <c r="C19" s="5">
        <v>96</v>
      </c>
      <c r="D19" s="4"/>
      <c r="E19" s="5">
        <v>107</v>
      </c>
      <c r="F19" s="4"/>
      <c r="G19" s="5">
        <v>82</v>
      </c>
      <c r="H19" s="4"/>
      <c r="I19" s="8">
        <f t="shared" si="7"/>
        <v>95</v>
      </c>
    </row>
    <row r="20" spans="1:9" x14ac:dyDescent="0.15">
      <c r="A20" s="75"/>
      <c r="B20" s="3" t="s">
        <v>18</v>
      </c>
      <c r="C20" s="5">
        <v>926</v>
      </c>
      <c r="D20" s="4"/>
      <c r="E20" s="5">
        <v>964</v>
      </c>
      <c r="F20" s="4"/>
      <c r="G20" s="5">
        <v>1110</v>
      </c>
      <c r="H20" s="4"/>
      <c r="I20" s="8">
        <f t="shared" si="7"/>
        <v>1000</v>
      </c>
    </row>
    <row r="21" spans="1:9" x14ac:dyDescent="0.15">
      <c r="A21" s="75"/>
      <c r="B21" s="3" t="s">
        <v>19</v>
      </c>
      <c r="C21" s="5">
        <v>162</v>
      </c>
      <c r="D21" s="4"/>
      <c r="E21" s="5">
        <v>155</v>
      </c>
      <c r="F21" s="4"/>
      <c r="G21" s="5">
        <v>126</v>
      </c>
      <c r="H21" s="4"/>
      <c r="I21" s="8">
        <f t="shared" si="7"/>
        <v>147.66666666666666</v>
      </c>
    </row>
    <row r="23" spans="1:9" x14ac:dyDescent="0.15">
      <c r="A23" s="74" t="s">
        <v>21</v>
      </c>
      <c r="B23" s="3" t="s">
        <v>14</v>
      </c>
      <c r="C23" s="5">
        <v>154</v>
      </c>
      <c r="D23" s="4"/>
      <c r="E23" s="5">
        <v>164</v>
      </c>
      <c r="F23" s="5">
        <v>2</v>
      </c>
      <c r="G23" s="5">
        <v>179</v>
      </c>
      <c r="H23" s="4"/>
      <c r="I23" s="8">
        <f t="shared" si="7"/>
        <v>166.33333333333334</v>
      </c>
    </row>
    <row r="24" spans="1:9" x14ac:dyDescent="0.15">
      <c r="A24" s="75"/>
      <c r="B24" s="3" t="s">
        <v>15</v>
      </c>
      <c r="C24" s="5">
        <v>11</v>
      </c>
      <c r="D24" s="4"/>
      <c r="E24" s="5">
        <v>14</v>
      </c>
      <c r="F24" s="4"/>
      <c r="G24" s="5">
        <v>11</v>
      </c>
      <c r="H24" s="4"/>
      <c r="I24" s="8">
        <f t="shared" si="7"/>
        <v>12</v>
      </c>
    </row>
    <row r="25" spans="1:9" x14ac:dyDescent="0.15">
      <c r="A25" s="75"/>
      <c r="B25" s="3" t="s">
        <v>16</v>
      </c>
      <c r="C25" s="5">
        <v>459</v>
      </c>
      <c r="D25" s="5">
        <v>1</v>
      </c>
      <c r="E25" s="5">
        <v>514</v>
      </c>
      <c r="F25" s="4"/>
      <c r="G25" s="5">
        <v>504</v>
      </c>
      <c r="H25" s="4"/>
      <c r="I25" s="8">
        <f t="shared" si="7"/>
        <v>492.66666666666669</v>
      </c>
    </row>
    <row r="26" spans="1:9" x14ac:dyDescent="0.15">
      <c r="A26" s="75"/>
      <c r="B26" s="3" t="s">
        <v>17</v>
      </c>
      <c r="C26" s="5">
        <v>164</v>
      </c>
      <c r="D26" s="5">
        <v>1</v>
      </c>
      <c r="E26" s="5">
        <v>214</v>
      </c>
      <c r="F26" s="4"/>
      <c r="G26" s="5">
        <v>232</v>
      </c>
      <c r="H26" s="4"/>
      <c r="I26" s="8">
        <f t="shared" si="7"/>
        <v>203.66666666666666</v>
      </c>
    </row>
    <row r="27" spans="1:9" x14ac:dyDescent="0.15">
      <c r="A27" s="75"/>
      <c r="B27" s="3" t="s">
        <v>18</v>
      </c>
      <c r="C27" s="5">
        <v>2325</v>
      </c>
      <c r="D27" s="5">
        <v>4</v>
      </c>
      <c r="E27" s="5">
        <v>2449</v>
      </c>
      <c r="F27" s="5">
        <v>4</v>
      </c>
      <c r="G27" s="5">
        <v>2596</v>
      </c>
      <c r="H27" s="5">
        <v>9</v>
      </c>
      <c r="I27" s="8">
        <f t="shared" si="7"/>
        <v>2462.3333333333335</v>
      </c>
    </row>
    <row r="28" spans="1:9" x14ac:dyDescent="0.15">
      <c r="A28" s="75"/>
      <c r="B28" s="3" t="s">
        <v>19</v>
      </c>
      <c r="C28" s="5">
        <v>369</v>
      </c>
      <c r="D28" s="4"/>
      <c r="E28" s="5">
        <v>403</v>
      </c>
      <c r="F28" s="5">
        <v>1</v>
      </c>
      <c r="G28" s="5">
        <v>421</v>
      </c>
      <c r="H28" s="5">
        <v>5</v>
      </c>
      <c r="I28" s="8">
        <f t="shared" si="7"/>
        <v>399.66666666666669</v>
      </c>
    </row>
    <row r="30" spans="1:9" x14ac:dyDescent="0.15">
      <c r="A30" s="74" t="s">
        <v>22</v>
      </c>
      <c r="B30" s="3" t="s">
        <v>14</v>
      </c>
      <c r="C30" s="5">
        <v>905</v>
      </c>
      <c r="D30" s="5">
        <v>1</v>
      </c>
      <c r="E30" s="5">
        <v>975</v>
      </c>
      <c r="F30" s="5">
        <v>1</v>
      </c>
      <c r="G30" s="5">
        <v>1093</v>
      </c>
      <c r="H30" s="4"/>
      <c r="I30" s="8">
        <f t="shared" si="7"/>
        <v>991.66666666666663</v>
      </c>
    </row>
    <row r="31" spans="1:9" x14ac:dyDescent="0.15">
      <c r="A31" s="75"/>
      <c r="B31" s="3" t="s">
        <v>15</v>
      </c>
      <c r="C31" s="5">
        <v>37</v>
      </c>
      <c r="D31" s="4"/>
      <c r="E31" s="5">
        <v>44</v>
      </c>
      <c r="F31" s="4"/>
      <c r="G31" s="5">
        <v>42</v>
      </c>
      <c r="H31" s="4"/>
      <c r="I31" s="8">
        <f t="shared" si="7"/>
        <v>41</v>
      </c>
    </row>
    <row r="32" spans="1:9" x14ac:dyDescent="0.15">
      <c r="A32" s="75"/>
      <c r="B32" s="3" t="s">
        <v>16</v>
      </c>
      <c r="C32" s="5">
        <v>1392</v>
      </c>
      <c r="D32" s="5">
        <v>5</v>
      </c>
      <c r="E32" s="5">
        <v>1533</v>
      </c>
      <c r="F32" s="5">
        <v>7</v>
      </c>
      <c r="G32" s="5">
        <v>1452</v>
      </c>
      <c r="H32" s="5">
        <v>6</v>
      </c>
      <c r="I32" s="8">
        <f t="shared" si="7"/>
        <v>1465</v>
      </c>
    </row>
    <row r="33" spans="1:9" x14ac:dyDescent="0.15">
      <c r="A33" s="75"/>
      <c r="B33" s="3" t="s">
        <v>17</v>
      </c>
      <c r="C33" s="5">
        <v>610</v>
      </c>
      <c r="D33" s="5">
        <v>2</v>
      </c>
      <c r="E33" s="5">
        <v>603</v>
      </c>
      <c r="F33" s="5">
        <v>2</v>
      </c>
      <c r="G33" s="5">
        <v>732</v>
      </c>
      <c r="H33" s="5">
        <v>2</v>
      </c>
      <c r="I33" s="8">
        <f t="shared" si="7"/>
        <v>650.33333333333337</v>
      </c>
    </row>
    <row r="34" spans="1:9" x14ac:dyDescent="0.15">
      <c r="A34" s="75"/>
      <c r="B34" s="3" t="s">
        <v>18</v>
      </c>
      <c r="C34" s="5">
        <v>4872</v>
      </c>
      <c r="D34" s="5">
        <v>15</v>
      </c>
      <c r="E34" s="5">
        <v>5175</v>
      </c>
      <c r="F34" s="5">
        <v>27</v>
      </c>
      <c r="G34" s="5">
        <v>5516</v>
      </c>
      <c r="H34" s="5">
        <v>22</v>
      </c>
      <c r="I34" s="8">
        <f t="shared" si="7"/>
        <v>5209</v>
      </c>
    </row>
    <row r="35" spans="1:9" x14ac:dyDescent="0.15">
      <c r="A35" s="75"/>
      <c r="B35" s="3" t="s">
        <v>19</v>
      </c>
      <c r="C35" s="5">
        <v>1440</v>
      </c>
      <c r="D35" s="5">
        <v>1</v>
      </c>
      <c r="E35" s="5">
        <v>1396</v>
      </c>
      <c r="F35" s="4"/>
      <c r="G35" s="5">
        <v>1377</v>
      </c>
      <c r="H35" s="5">
        <v>1</v>
      </c>
      <c r="I35" s="8">
        <f t="shared" si="7"/>
        <v>1405</v>
      </c>
    </row>
    <row r="37" spans="1:9" x14ac:dyDescent="0.15">
      <c r="A37" s="74" t="s">
        <v>23</v>
      </c>
      <c r="B37" s="3" t="s">
        <v>14</v>
      </c>
      <c r="C37" s="5">
        <v>509</v>
      </c>
      <c r="D37" s="5">
        <v>2</v>
      </c>
      <c r="E37" s="5">
        <v>588</v>
      </c>
      <c r="F37" s="5">
        <v>1</v>
      </c>
      <c r="G37" s="5">
        <v>665</v>
      </c>
      <c r="H37" s="5">
        <v>2</v>
      </c>
      <c r="I37" s="8">
        <f t="shared" si="7"/>
        <v>589</v>
      </c>
    </row>
    <row r="38" spans="1:9" x14ac:dyDescent="0.15">
      <c r="A38" s="75"/>
      <c r="B38" s="3" t="s">
        <v>15</v>
      </c>
      <c r="C38" s="5">
        <v>51</v>
      </c>
      <c r="D38" s="4"/>
      <c r="E38" s="5">
        <v>40</v>
      </c>
      <c r="F38" s="4"/>
      <c r="G38" s="5">
        <v>47</v>
      </c>
      <c r="H38" s="4"/>
      <c r="I38" s="8">
        <f t="shared" si="7"/>
        <v>46</v>
      </c>
    </row>
    <row r="39" spans="1:9" x14ac:dyDescent="0.15">
      <c r="A39" s="75"/>
      <c r="B39" s="3" t="s">
        <v>16</v>
      </c>
      <c r="C39" s="5">
        <v>1207</v>
      </c>
      <c r="D39" s="5">
        <v>1</v>
      </c>
      <c r="E39" s="5">
        <v>1231</v>
      </c>
      <c r="F39" s="5">
        <v>2</v>
      </c>
      <c r="G39" s="5">
        <v>1408</v>
      </c>
      <c r="H39" s="5">
        <v>3</v>
      </c>
      <c r="I39" s="8">
        <f t="shared" si="7"/>
        <v>1284</v>
      </c>
    </row>
    <row r="40" spans="1:9" x14ac:dyDescent="0.15">
      <c r="A40" s="75"/>
      <c r="B40" s="3" t="s">
        <v>17</v>
      </c>
      <c r="C40" s="5">
        <v>508</v>
      </c>
      <c r="D40" s="4"/>
      <c r="E40" s="5">
        <v>567</v>
      </c>
      <c r="F40" s="5">
        <v>1</v>
      </c>
      <c r="G40" s="5">
        <v>668</v>
      </c>
      <c r="H40" s="4"/>
      <c r="I40" s="8">
        <f t="shared" si="7"/>
        <v>581.33333333333337</v>
      </c>
    </row>
    <row r="41" spans="1:9" x14ac:dyDescent="0.15">
      <c r="A41" s="75"/>
      <c r="B41" s="3" t="s">
        <v>18</v>
      </c>
      <c r="C41" s="5">
        <v>5528</v>
      </c>
      <c r="D41" s="4"/>
      <c r="E41" s="5">
        <v>5736</v>
      </c>
      <c r="F41" s="5">
        <v>5</v>
      </c>
      <c r="G41" s="5">
        <v>6355</v>
      </c>
      <c r="H41" s="5">
        <v>9</v>
      </c>
      <c r="I41" s="8">
        <f t="shared" si="7"/>
        <v>5877.666666666667</v>
      </c>
    </row>
    <row r="42" spans="1:9" x14ac:dyDescent="0.15">
      <c r="A42" s="75"/>
      <c r="B42" s="3" t="s">
        <v>19</v>
      </c>
      <c r="C42" s="5">
        <v>947</v>
      </c>
      <c r="D42" s="5">
        <v>1</v>
      </c>
      <c r="E42" s="5">
        <v>974</v>
      </c>
      <c r="F42" s="5">
        <v>1</v>
      </c>
      <c r="G42" s="5">
        <v>963</v>
      </c>
      <c r="H42" s="5">
        <v>2</v>
      </c>
      <c r="I42" s="8">
        <f t="shared" si="7"/>
        <v>962.66666666666663</v>
      </c>
    </row>
    <row r="45" spans="1:9" x14ac:dyDescent="0.15">
      <c r="A45" t="s">
        <v>0</v>
      </c>
    </row>
    <row r="46" spans="1:9" x14ac:dyDescent="0.15">
      <c r="A46" t="s">
        <v>2</v>
      </c>
    </row>
    <row r="47" spans="1:9" x14ac:dyDescent="0.15">
      <c r="A47" t="s">
        <v>40</v>
      </c>
    </row>
    <row r="48" spans="1:9" x14ac:dyDescent="0.15">
      <c r="A48" t="s">
        <v>25</v>
      </c>
    </row>
    <row r="49" spans="1:9" x14ac:dyDescent="0.15">
      <c r="A49" s="82" t="s">
        <v>4</v>
      </c>
      <c r="B49" s="83"/>
      <c r="C49" s="84" t="s">
        <v>5</v>
      </c>
      <c r="D49" s="75"/>
      <c r="E49" s="84" t="s">
        <v>6</v>
      </c>
      <c r="F49" s="75"/>
      <c r="G49" s="84" t="s">
        <v>7</v>
      </c>
      <c r="H49" s="75"/>
      <c r="I49" s="76" t="s">
        <v>24</v>
      </c>
    </row>
    <row r="50" spans="1:9" ht="56" x14ac:dyDescent="0.15">
      <c r="A50" s="84" t="s">
        <v>8</v>
      </c>
      <c r="B50" s="75"/>
      <c r="C50" s="1" t="s">
        <v>9</v>
      </c>
      <c r="D50" s="1" t="s">
        <v>10</v>
      </c>
      <c r="E50" s="1" t="s">
        <v>9</v>
      </c>
      <c r="F50" s="1" t="s">
        <v>10</v>
      </c>
      <c r="G50" s="1" t="s">
        <v>9</v>
      </c>
      <c r="H50" s="1" t="s">
        <v>10</v>
      </c>
      <c r="I50" s="77"/>
    </row>
    <row r="51" spans="1:9" x14ac:dyDescent="0.15">
      <c r="A51" s="2" t="s">
        <v>26</v>
      </c>
      <c r="B51" s="2" t="s">
        <v>12</v>
      </c>
      <c r="C51" s="4" t="s">
        <v>8</v>
      </c>
      <c r="D51" s="4" t="s">
        <v>8</v>
      </c>
      <c r="E51" s="4" t="s">
        <v>8</v>
      </c>
      <c r="F51" s="4" t="s">
        <v>8</v>
      </c>
      <c r="G51" s="4" t="s">
        <v>8</v>
      </c>
      <c r="H51" s="4" t="s">
        <v>8</v>
      </c>
      <c r="I51" s="8"/>
    </row>
    <row r="52" spans="1:9" x14ac:dyDescent="0.15">
      <c r="A52" s="74" t="s">
        <v>27</v>
      </c>
      <c r="B52" s="3" t="s">
        <v>14</v>
      </c>
      <c r="C52" s="5">
        <v>1106</v>
      </c>
      <c r="D52" s="5">
        <v>1</v>
      </c>
      <c r="E52" s="5">
        <v>1180</v>
      </c>
      <c r="F52" s="5">
        <v>1</v>
      </c>
      <c r="G52" s="5">
        <v>1258</v>
      </c>
      <c r="H52" s="5">
        <v>2</v>
      </c>
      <c r="I52" s="8">
        <f t="shared" ref="I52:I57" si="11">(SUM(C52:H52))/3</f>
        <v>1182.6666666666667</v>
      </c>
    </row>
    <row r="53" spans="1:9" x14ac:dyDescent="0.15">
      <c r="A53" s="75"/>
      <c r="B53" s="3" t="s">
        <v>15</v>
      </c>
      <c r="C53" s="5">
        <v>88</v>
      </c>
      <c r="D53" s="4"/>
      <c r="E53" s="5">
        <v>77</v>
      </c>
      <c r="F53" s="4"/>
      <c r="G53" s="5">
        <v>90</v>
      </c>
      <c r="H53" s="4"/>
      <c r="I53" s="8">
        <f t="shared" si="11"/>
        <v>85</v>
      </c>
    </row>
    <row r="54" spans="1:9" x14ac:dyDescent="0.15">
      <c r="A54" s="75"/>
      <c r="B54" s="3" t="s">
        <v>16</v>
      </c>
      <c r="C54" s="5">
        <v>3267</v>
      </c>
      <c r="D54" s="5">
        <v>4</v>
      </c>
      <c r="E54" s="5">
        <v>3718</v>
      </c>
      <c r="F54" s="5">
        <v>1</v>
      </c>
      <c r="G54" s="5">
        <v>3679</v>
      </c>
      <c r="H54" s="5">
        <v>2</v>
      </c>
      <c r="I54" s="8">
        <f t="shared" si="11"/>
        <v>3557</v>
      </c>
    </row>
    <row r="55" spans="1:9" x14ac:dyDescent="0.15">
      <c r="A55" s="75"/>
      <c r="B55" s="3" t="s">
        <v>17</v>
      </c>
      <c r="C55" s="5">
        <v>1452</v>
      </c>
      <c r="D55" s="5">
        <v>1</v>
      </c>
      <c r="E55" s="5">
        <v>1703</v>
      </c>
      <c r="F55" s="5">
        <v>2</v>
      </c>
      <c r="G55" s="5">
        <v>1991</v>
      </c>
      <c r="H55" s="5">
        <v>2</v>
      </c>
      <c r="I55" s="8">
        <f t="shared" si="11"/>
        <v>1717</v>
      </c>
    </row>
    <row r="56" spans="1:9" x14ac:dyDescent="0.15">
      <c r="A56" s="75"/>
      <c r="B56" s="3" t="s">
        <v>18</v>
      </c>
      <c r="C56" s="5">
        <v>13037</v>
      </c>
      <c r="D56" s="5">
        <v>18</v>
      </c>
      <c r="E56" s="5">
        <v>14609</v>
      </c>
      <c r="F56" s="5">
        <v>25</v>
      </c>
      <c r="G56" s="5">
        <v>16238</v>
      </c>
      <c r="H56" s="5">
        <v>13</v>
      </c>
      <c r="I56" s="8">
        <f t="shared" si="11"/>
        <v>14646.666666666666</v>
      </c>
    </row>
    <row r="57" spans="1:9" x14ac:dyDescent="0.15">
      <c r="A57" s="75"/>
      <c r="B57" s="3" t="s">
        <v>19</v>
      </c>
      <c r="C57" s="5">
        <v>2610</v>
      </c>
      <c r="D57" s="5">
        <v>2</v>
      </c>
      <c r="E57" s="5">
        <v>2565</v>
      </c>
      <c r="F57" s="5">
        <v>2</v>
      </c>
      <c r="G57" s="5">
        <v>2631</v>
      </c>
      <c r="H57" s="4"/>
      <c r="I57" s="8">
        <f t="shared" si="11"/>
        <v>2603.3333333333335</v>
      </c>
    </row>
    <row r="58" spans="1:9" x14ac:dyDescent="0.15">
      <c r="A58" t="s">
        <v>28</v>
      </c>
    </row>
    <row r="61" spans="1:9" x14ac:dyDescent="0.15">
      <c r="A61" t="s">
        <v>0</v>
      </c>
    </row>
    <row r="62" spans="1:9" x14ac:dyDescent="0.15">
      <c r="A62" t="s">
        <v>2</v>
      </c>
    </row>
    <row r="63" spans="1:9" x14ac:dyDescent="0.15">
      <c r="A63" t="s">
        <v>40</v>
      </c>
    </row>
    <row r="64" spans="1:9" x14ac:dyDescent="0.15">
      <c r="A64" t="s">
        <v>29</v>
      </c>
    </row>
    <row r="65" spans="1:9" x14ac:dyDescent="0.15">
      <c r="A65" s="80" t="s">
        <v>4</v>
      </c>
      <c r="B65" s="81"/>
      <c r="C65" s="84" t="s">
        <v>5</v>
      </c>
      <c r="D65" s="75"/>
      <c r="E65" s="84" t="s">
        <v>6</v>
      </c>
      <c r="F65" s="75"/>
      <c r="G65" s="84" t="s">
        <v>7</v>
      </c>
      <c r="H65" s="75"/>
      <c r="I65" s="76" t="s">
        <v>24</v>
      </c>
    </row>
    <row r="66" spans="1:9" ht="56" x14ac:dyDescent="0.15">
      <c r="A66" s="82" t="s">
        <v>8</v>
      </c>
      <c r="B66" s="83"/>
      <c r="C66" s="1" t="s">
        <v>9</v>
      </c>
      <c r="D66" s="1" t="s">
        <v>10</v>
      </c>
      <c r="E66" s="1" t="s">
        <v>9</v>
      </c>
      <c r="F66" s="1" t="s">
        <v>10</v>
      </c>
      <c r="G66" s="1" t="s">
        <v>9</v>
      </c>
      <c r="H66" s="1" t="s">
        <v>10</v>
      </c>
      <c r="I66" s="77"/>
    </row>
    <row r="67" spans="1:9" x14ac:dyDescent="0.15">
      <c r="A67" s="2" t="s">
        <v>33</v>
      </c>
      <c r="B67" s="2" t="s">
        <v>12</v>
      </c>
      <c r="C67" s="4" t="s">
        <v>8</v>
      </c>
      <c r="D67" s="4" t="s">
        <v>8</v>
      </c>
      <c r="E67" s="4" t="s">
        <v>8</v>
      </c>
      <c r="F67" s="4" t="s">
        <v>8</v>
      </c>
      <c r="G67" s="4" t="s">
        <v>8</v>
      </c>
      <c r="H67" s="4" t="s">
        <v>8</v>
      </c>
      <c r="I67" s="8"/>
    </row>
    <row r="68" spans="1:9" x14ac:dyDescent="0.15">
      <c r="A68" s="74" t="s">
        <v>34</v>
      </c>
      <c r="B68" s="3" t="s">
        <v>14</v>
      </c>
      <c r="C68" s="5">
        <v>32</v>
      </c>
      <c r="D68" s="4"/>
      <c r="E68" s="5">
        <v>46</v>
      </c>
      <c r="F68" s="4"/>
      <c r="G68" s="5">
        <v>37</v>
      </c>
      <c r="H68" s="4"/>
      <c r="I68" s="8">
        <f t="shared" ref="I68:I73" si="12">(SUM(C68:H68))/3</f>
        <v>38.333333333333336</v>
      </c>
    </row>
    <row r="69" spans="1:9" x14ac:dyDescent="0.15">
      <c r="A69" s="75"/>
      <c r="B69" s="3" t="s">
        <v>15</v>
      </c>
      <c r="C69" s="5">
        <v>3</v>
      </c>
      <c r="D69" s="4"/>
      <c r="E69" s="5">
        <v>4</v>
      </c>
      <c r="F69" s="4"/>
      <c r="G69" s="5">
        <v>4</v>
      </c>
      <c r="H69" s="4"/>
      <c r="I69" s="8">
        <f t="shared" si="12"/>
        <v>3.6666666666666665</v>
      </c>
    </row>
    <row r="70" spans="1:9" x14ac:dyDescent="0.15">
      <c r="A70" s="75"/>
      <c r="B70" s="3" t="s">
        <v>16</v>
      </c>
      <c r="C70" s="5">
        <v>108</v>
      </c>
      <c r="D70" s="4"/>
      <c r="E70" s="5">
        <v>92</v>
      </c>
      <c r="F70" s="5">
        <v>1</v>
      </c>
      <c r="G70" s="5">
        <v>84</v>
      </c>
      <c r="H70" s="4"/>
      <c r="I70" s="8">
        <f t="shared" si="12"/>
        <v>95</v>
      </c>
    </row>
    <row r="71" spans="1:9" x14ac:dyDescent="0.15">
      <c r="A71" s="75"/>
      <c r="B71" s="3" t="s">
        <v>17</v>
      </c>
      <c r="C71" s="5">
        <v>59</v>
      </c>
      <c r="D71" s="4"/>
      <c r="E71" s="5">
        <v>58</v>
      </c>
      <c r="F71" s="4"/>
      <c r="G71" s="5">
        <v>72</v>
      </c>
      <c r="H71" s="4"/>
      <c r="I71" s="8">
        <f t="shared" si="12"/>
        <v>63</v>
      </c>
    </row>
    <row r="72" spans="1:9" x14ac:dyDescent="0.15">
      <c r="A72" s="75"/>
      <c r="B72" s="3" t="s">
        <v>18</v>
      </c>
      <c r="C72" s="5">
        <v>931</v>
      </c>
      <c r="D72" s="5">
        <v>4</v>
      </c>
      <c r="E72" s="5">
        <v>958</v>
      </c>
      <c r="F72" s="4"/>
      <c r="G72" s="5">
        <v>979</v>
      </c>
      <c r="H72" s="5">
        <v>1</v>
      </c>
      <c r="I72" s="8">
        <f t="shared" si="12"/>
        <v>957.66666666666663</v>
      </c>
    </row>
    <row r="73" spans="1:9" x14ac:dyDescent="0.15">
      <c r="A73" s="75"/>
      <c r="B73" s="3" t="s">
        <v>19</v>
      </c>
      <c r="C73" s="5">
        <v>178</v>
      </c>
      <c r="D73" s="4"/>
      <c r="E73" s="5">
        <v>150</v>
      </c>
      <c r="F73" s="4"/>
      <c r="G73" s="5">
        <v>153</v>
      </c>
      <c r="H73" s="5">
        <v>1</v>
      </c>
      <c r="I73" s="8">
        <f t="shared" si="12"/>
        <v>160.66666666666666</v>
      </c>
    </row>
    <row r="74" spans="1:9" x14ac:dyDescent="0.15">
      <c r="A74" t="s">
        <v>30</v>
      </c>
    </row>
    <row r="75" spans="1:9" x14ac:dyDescent="0.15">
      <c r="A75" t="s">
        <v>31</v>
      </c>
    </row>
    <row r="76" spans="1:9" x14ac:dyDescent="0.15">
      <c r="A76" t="s">
        <v>32</v>
      </c>
    </row>
  </sheetData>
  <mergeCells count="25">
    <mergeCell ref="A68:A73"/>
    <mergeCell ref="A65:B65"/>
    <mergeCell ref="C65:D65"/>
    <mergeCell ref="E65:F65"/>
    <mergeCell ref="G65:H65"/>
    <mergeCell ref="I65:I66"/>
    <mergeCell ref="A66:B66"/>
    <mergeCell ref="C49:D49"/>
    <mergeCell ref="E49:F49"/>
    <mergeCell ref="G49:H49"/>
    <mergeCell ref="I49:I50"/>
    <mergeCell ref="A50:B50"/>
    <mergeCell ref="A52:A57"/>
    <mergeCell ref="A49:B49"/>
    <mergeCell ref="A9:A14"/>
    <mergeCell ref="A16:A21"/>
    <mergeCell ref="A23:A28"/>
    <mergeCell ref="A30:A35"/>
    <mergeCell ref="A37:A42"/>
    <mergeCell ref="A5:B5"/>
    <mergeCell ref="C5:D5"/>
    <mergeCell ref="E5:F5"/>
    <mergeCell ref="G5:H5"/>
    <mergeCell ref="I5:I6"/>
    <mergeCell ref="A6:B6"/>
  </mergeCells>
  <pageMargins left="0.75" right="0.75" top="1" bottom="1" header="0.5" footer="0.5"/>
  <pageSetup orientation="portrait" horizontalDpi="4294967292" verticalDpi="4294967292"/>
  <ignoredErrors>
    <ignoredError sqref="I9:I13 I15:I41 I68:I73 I53:I57" emptyCellReferenc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U78"/>
  <sheetViews>
    <sheetView showRuler="0" workbookViewId="0">
      <pane xSplit="2" topLeftCell="C1" activePane="topRight" state="frozen"/>
      <selection pane="topRight" activeCell="G27" sqref="G27"/>
    </sheetView>
  </sheetViews>
  <sheetFormatPr baseColWidth="10" defaultColWidth="11.5" defaultRowHeight="13" x14ac:dyDescent="0.15"/>
  <cols>
    <col min="1" max="2" width="27" customWidth="1"/>
    <col min="3" max="4" width="20.83203125" customWidth="1"/>
    <col min="5" max="5" width="21.6640625" customWidth="1"/>
    <col min="6" max="9" width="22.83203125" customWidth="1"/>
    <col min="10" max="10" width="20.83203125" customWidth="1"/>
    <col min="14" max="14" width="21.83203125" customWidth="1"/>
    <col min="18" max="18" width="11.33203125" customWidth="1"/>
  </cols>
  <sheetData>
    <row r="1" spans="1:21" x14ac:dyDescent="0.15">
      <c r="A1" t="s">
        <v>56</v>
      </c>
      <c r="K1" s="18"/>
    </row>
    <row r="2" spans="1:21" x14ac:dyDescent="0.15">
      <c r="A2" t="s">
        <v>2</v>
      </c>
      <c r="K2" s="18"/>
    </row>
    <row r="3" spans="1:21" x14ac:dyDescent="0.15">
      <c r="A3" s="44" t="s">
        <v>61</v>
      </c>
      <c r="K3" s="18"/>
    </row>
    <row r="4" spans="1:21" x14ac:dyDescent="0.15">
      <c r="A4" t="s">
        <v>29</v>
      </c>
      <c r="K4" s="18"/>
    </row>
    <row r="5" spans="1:21" x14ac:dyDescent="0.15">
      <c r="A5" s="80" t="s">
        <v>4</v>
      </c>
      <c r="B5" s="81"/>
      <c r="C5" s="84">
        <v>2014</v>
      </c>
      <c r="D5" s="75"/>
      <c r="E5" s="84">
        <v>2015</v>
      </c>
      <c r="F5" s="85"/>
      <c r="G5" s="37">
        <v>2016</v>
      </c>
      <c r="H5" s="45">
        <v>2017</v>
      </c>
      <c r="I5" s="45">
        <v>2018</v>
      </c>
      <c r="J5" s="76" t="s">
        <v>24</v>
      </c>
      <c r="K5" s="18"/>
      <c r="P5" s="9"/>
      <c r="R5" s="9"/>
      <c r="S5" s="9"/>
      <c r="T5" s="9"/>
      <c r="U5" s="9"/>
    </row>
    <row r="6" spans="1:21" ht="50" customHeight="1" x14ac:dyDescent="0.15">
      <c r="A6" s="82" t="s">
        <v>8</v>
      </c>
      <c r="B6" s="83"/>
      <c r="C6" s="30" t="s">
        <v>58</v>
      </c>
      <c r="D6" s="30" t="s">
        <v>59</v>
      </c>
      <c r="E6" s="30" t="s">
        <v>58</v>
      </c>
      <c r="F6" s="30" t="s">
        <v>59</v>
      </c>
      <c r="G6" s="38" t="s">
        <v>58</v>
      </c>
      <c r="H6" s="34" t="s">
        <v>58</v>
      </c>
      <c r="I6" s="34" t="s">
        <v>58</v>
      </c>
      <c r="J6" s="77"/>
      <c r="K6" s="18"/>
      <c r="P6" s="10"/>
      <c r="R6" s="10"/>
      <c r="S6" s="10"/>
      <c r="T6" s="10"/>
      <c r="U6" s="10"/>
    </row>
    <row r="7" spans="1:21" x14ac:dyDescent="0.15">
      <c r="A7" s="2" t="s">
        <v>33</v>
      </c>
      <c r="B7" s="2" t="s">
        <v>12</v>
      </c>
      <c r="C7" s="29" t="s">
        <v>8</v>
      </c>
      <c r="D7" s="29" t="s">
        <v>8</v>
      </c>
      <c r="E7" s="14"/>
      <c r="F7" s="33"/>
      <c r="G7" s="35"/>
      <c r="H7" s="35"/>
      <c r="I7" s="35"/>
      <c r="J7" s="15"/>
      <c r="K7" s="18"/>
      <c r="P7" s="12"/>
      <c r="R7" s="12"/>
      <c r="S7" s="12"/>
      <c r="T7" s="12"/>
      <c r="U7" s="12"/>
    </row>
    <row r="8" spans="1:21" x14ac:dyDescent="0.15">
      <c r="A8" s="74" t="s">
        <v>34</v>
      </c>
      <c r="B8" s="28" t="s">
        <v>15</v>
      </c>
      <c r="C8" s="50">
        <v>6</v>
      </c>
      <c r="D8" s="50">
        <v>1</v>
      </c>
      <c r="E8" s="50">
        <v>2</v>
      </c>
      <c r="F8" s="51"/>
      <c r="G8" s="36">
        <v>3</v>
      </c>
      <c r="H8" s="36">
        <v>3</v>
      </c>
      <c r="I8" s="36">
        <v>11</v>
      </c>
      <c r="J8" s="15">
        <f>(SUM(C8:I8))/5</f>
        <v>5.2</v>
      </c>
      <c r="K8" s="18"/>
      <c r="P8" s="12"/>
      <c r="R8" s="12"/>
      <c r="S8" s="12"/>
      <c r="T8" s="12"/>
      <c r="U8" s="12"/>
    </row>
    <row r="9" spans="1:21" x14ac:dyDescent="0.15">
      <c r="A9" s="75"/>
      <c r="B9" s="28" t="s">
        <v>51</v>
      </c>
      <c r="C9" s="50">
        <v>90</v>
      </c>
      <c r="D9" s="50">
        <v>10</v>
      </c>
      <c r="E9" s="50">
        <v>114</v>
      </c>
      <c r="F9" s="50">
        <v>9</v>
      </c>
      <c r="G9" s="36">
        <v>120</v>
      </c>
      <c r="H9" s="36">
        <v>144</v>
      </c>
      <c r="I9" s="36">
        <v>189</v>
      </c>
      <c r="J9" s="15">
        <f t="shared" ref="J9:J16" si="0">(SUM(C9:I9))/5</f>
        <v>135.19999999999999</v>
      </c>
      <c r="K9" s="18"/>
      <c r="P9" s="12"/>
      <c r="R9" s="12"/>
      <c r="S9" s="12"/>
      <c r="T9" s="12"/>
      <c r="U9" s="12"/>
    </row>
    <row r="10" spans="1:21" x14ac:dyDescent="0.15">
      <c r="A10" s="75"/>
      <c r="B10" s="28" t="s">
        <v>54</v>
      </c>
      <c r="C10" s="50">
        <v>56</v>
      </c>
      <c r="D10" s="50">
        <v>2</v>
      </c>
      <c r="E10" s="50">
        <v>49</v>
      </c>
      <c r="F10" s="50">
        <v>1</v>
      </c>
      <c r="G10" s="36">
        <v>65</v>
      </c>
      <c r="H10" s="36">
        <v>67</v>
      </c>
      <c r="I10" s="36">
        <v>61</v>
      </c>
      <c r="J10" s="15">
        <f t="shared" si="0"/>
        <v>60.2</v>
      </c>
      <c r="K10" s="18"/>
      <c r="P10" s="12"/>
      <c r="R10" s="12"/>
      <c r="S10" s="12"/>
      <c r="T10" s="12"/>
      <c r="U10" s="12"/>
    </row>
    <row r="11" spans="1:21" x14ac:dyDescent="0.15">
      <c r="A11" s="75"/>
      <c r="B11" s="28" t="s">
        <v>55</v>
      </c>
      <c r="C11" s="50">
        <v>96</v>
      </c>
      <c r="D11" s="50">
        <v>5</v>
      </c>
      <c r="E11" s="50">
        <v>129</v>
      </c>
      <c r="F11" s="50">
        <v>4</v>
      </c>
      <c r="G11" s="36">
        <v>116</v>
      </c>
      <c r="H11" s="36">
        <v>152</v>
      </c>
      <c r="I11" s="36">
        <v>198</v>
      </c>
      <c r="J11" s="15">
        <f t="shared" si="0"/>
        <v>140</v>
      </c>
      <c r="K11" s="18"/>
      <c r="P11" s="12"/>
      <c r="R11" s="12"/>
      <c r="S11" s="12"/>
      <c r="T11" s="12"/>
      <c r="U11" s="12"/>
    </row>
    <row r="12" spans="1:21" x14ac:dyDescent="0.15">
      <c r="A12" s="75"/>
      <c r="B12" s="28" t="s">
        <v>57</v>
      </c>
      <c r="C12" s="50">
        <v>2</v>
      </c>
      <c r="D12" s="51"/>
      <c r="E12" s="50">
        <v>2</v>
      </c>
      <c r="F12" s="50">
        <v>1</v>
      </c>
      <c r="G12" s="36">
        <v>3</v>
      </c>
      <c r="H12" s="36">
        <v>1</v>
      </c>
      <c r="I12" s="36">
        <v>3</v>
      </c>
      <c r="J12" s="15">
        <f t="shared" si="0"/>
        <v>2.4</v>
      </c>
      <c r="K12" s="18"/>
      <c r="P12" s="12"/>
      <c r="R12" s="12"/>
      <c r="S12" s="12"/>
      <c r="T12" s="12"/>
      <c r="U12" s="12"/>
    </row>
    <row r="13" spans="1:21" x14ac:dyDescent="0.15">
      <c r="A13" s="75"/>
      <c r="B13" s="46" t="s">
        <v>52</v>
      </c>
      <c r="C13" s="50">
        <v>929</v>
      </c>
      <c r="D13" s="50">
        <v>106</v>
      </c>
      <c r="E13" s="50">
        <v>876</v>
      </c>
      <c r="F13" s="50">
        <v>95</v>
      </c>
      <c r="G13" s="47">
        <v>1114</v>
      </c>
      <c r="H13" s="47">
        <v>1111</v>
      </c>
      <c r="I13" s="47">
        <v>1197</v>
      </c>
      <c r="J13" s="15">
        <f t="shared" si="0"/>
        <v>1085.5999999999999</v>
      </c>
      <c r="K13" s="18"/>
      <c r="P13" s="12"/>
      <c r="R13" s="12"/>
      <c r="S13" s="12"/>
      <c r="T13" s="12"/>
      <c r="U13" s="12"/>
    </row>
    <row r="14" spans="1:21" x14ac:dyDescent="0.15">
      <c r="A14" s="6"/>
      <c r="B14" s="42" t="s">
        <v>62</v>
      </c>
      <c r="C14" s="50">
        <v>87</v>
      </c>
      <c r="D14" s="50">
        <v>24</v>
      </c>
      <c r="E14" s="50">
        <v>93</v>
      </c>
      <c r="F14" s="50">
        <v>24</v>
      </c>
      <c r="G14" s="49">
        <v>122</v>
      </c>
      <c r="H14" s="49">
        <v>186</v>
      </c>
      <c r="I14" s="49">
        <v>200</v>
      </c>
      <c r="J14" s="15">
        <f t="shared" si="0"/>
        <v>147.19999999999999</v>
      </c>
      <c r="K14" s="18"/>
      <c r="P14" s="12"/>
      <c r="R14" s="12"/>
      <c r="S14" s="12"/>
      <c r="T14" s="12"/>
      <c r="U14" s="12"/>
    </row>
    <row r="15" spans="1:21" x14ac:dyDescent="0.15">
      <c r="A15" s="6"/>
      <c r="B15" s="42" t="s">
        <v>63</v>
      </c>
      <c r="C15" s="36">
        <v>1363</v>
      </c>
      <c r="D15" s="36">
        <v>165</v>
      </c>
      <c r="E15" s="36">
        <v>1372</v>
      </c>
      <c r="F15" s="36">
        <v>140</v>
      </c>
      <c r="G15" s="36">
        <v>1700</v>
      </c>
      <c r="H15" s="36">
        <v>1825</v>
      </c>
      <c r="I15" s="36">
        <v>2012</v>
      </c>
      <c r="J15" s="15">
        <f t="shared" si="0"/>
        <v>1715.4</v>
      </c>
      <c r="K15" s="18"/>
      <c r="P15" s="12"/>
      <c r="R15" s="12"/>
      <c r="S15" s="12"/>
      <c r="T15" s="12"/>
      <c r="U15" s="12"/>
    </row>
    <row r="16" spans="1:21" x14ac:dyDescent="0.15">
      <c r="A16" s="6"/>
      <c r="B16" s="42" t="s">
        <v>64</v>
      </c>
      <c r="C16" s="7">
        <f t="shared" ref="C16:H16" si="1">C15-C14</f>
        <v>1276</v>
      </c>
      <c r="D16" s="7">
        <f t="shared" si="1"/>
        <v>141</v>
      </c>
      <c r="E16" s="7">
        <f t="shared" si="1"/>
        <v>1279</v>
      </c>
      <c r="F16" s="7">
        <f t="shared" si="1"/>
        <v>116</v>
      </c>
      <c r="G16" s="7">
        <f t="shared" si="1"/>
        <v>1578</v>
      </c>
      <c r="H16" s="7">
        <f t="shared" si="1"/>
        <v>1639</v>
      </c>
      <c r="I16" s="7">
        <f t="shared" ref="I16" si="2">I15-I14</f>
        <v>1812</v>
      </c>
      <c r="J16" s="15">
        <f t="shared" si="0"/>
        <v>1568.2</v>
      </c>
      <c r="K16" s="18"/>
      <c r="P16" s="13"/>
      <c r="R16" s="13"/>
      <c r="S16" s="13"/>
      <c r="T16" s="13"/>
      <c r="U16" s="13"/>
    </row>
    <row r="17" spans="1:21" x14ac:dyDescent="0.15">
      <c r="A17" t="s">
        <v>30</v>
      </c>
      <c r="K17" s="18"/>
      <c r="N17" s="39"/>
      <c r="O17" s="48"/>
      <c r="P17" s="48"/>
      <c r="Q17" s="48"/>
      <c r="R17" s="48"/>
      <c r="S17" s="48"/>
      <c r="T17" s="48"/>
      <c r="U17" s="48"/>
    </row>
    <row r="18" spans="1:21" x14ac:dyDescent="0.15">
      <c r="A18" t="s">
        <v>31</v>
      </c>
      <c r="K18" s="18"/>
    </row>
    <row r="19" spans="1:21" x14ac:dyDescent="0.15">
      <c r="A19" t="s">
        <v>32</v>
      </c>
      <c r="K19" s="18"/>
    </row>
    <row r="20" spans="1:21" x14ac:dyDescent="0.15">
      <c r="A20" s="18"/>
      <c r="B20" s="20"/>
      <c r="C20" s="57"/>
      <c r="D20" s="18"/>
      <c r="E20" s="57"/>
      <c r="F20" s="18"/>
      <c r="G20" s="57"/>
      <c r="H20" s="57"/>
      <c r="I20" s="57"/>
      <c r="J20" s="18"/>
      <c r="K20" s="18"/>
    </row>
    <row r="21" spans="1:21" ht="14" x14ac:dyDescent="0.15">
      <c r="B21" s="9" t="s">
        <v>34</v>
      </c>
      <c r="C21" s="57"/>
      <c r="D21" s="18"/>
      <c r="E21" s="57"/>
      <c r="F21" s="18"/>
      <c r="G21" s="57"/>
      <c r="H21" s="57"/>
      <c r="I21" s="57"/>
      <c r="J21" s="18"/>
      <c r="K21" s="18"/>
    </row>
    <row r="22" spans="1:21" ht="14" x14ac:dyDescent="0.15">
      <c r="A22" s="9" t="s">
        <v>39</v>
      </c>
      <c r="B22" s="10"/>
      <c r="C22" s="57"/>
      <c r="D22" s="57"/>
      <c r="E22" s="57"/>
      <c r="F22" s="18"/>
      <c r="G22" s="57"/>
      <c r="H22" s="57"/>
      <c r="I22" s="57"/>
      <c r="J22" s="18"/>
      <c r="K22" s="18"/>
    </row>
    <row r="23" spans="1:21" x14ac:dyDescent="0.15">
      <c r="A23" s="28" t="s">
        <v>15</v>
      </c>
      <c r="B23" s="12">
        <f t="shared" ref="B23:B28" si="3">J8</f>
        <v>5.2</v>
      </c>
      <c r="C23" s="57"/>
      <c r="D23" s="18"/>
      <c r="E23" s="57"/>
      <c r="F23" s="18"/>
      <c r="G23" s="18"/>
      <c r="H23" s="18"/>
      <c r="I23" s="69"/>
      <c r="J23" s="18"/>
      <c r="K23" s="18"/>
    </row>
    <row r="24" spans="1:21" x14ac:dyDescent="0.15">
      <c r="A24" s="28" t="s">
        <v>51</v>
      </c>
      <c r="B24" s="12">
        <f t="shared" si="3"/>
        <v>135.19999999999999</v>
      </c>
      <c r="C24" s="57"/>
      <c r="D24" s="18"/>
      <c r="E24" s="57"/>
      <c r="F24" s="18"/>
      <c r="G24" s="57"/>
      <c r="H24" s="57"/>
      <c r="I24" s="57"/>
      <c r="J24" s="18"/>
      <c r="K24" s="18"/>
    </row>
    <row r="25" spans="1:21" x14ac:dyDescent="0.15">
      <c r="A25" s="28" t="s">
        <v>54</v>
      </c>
      <c r="B25" s="12">
        <f t="shared" si="3"/>
        <v>60.2</v>
      </c>
      <c r="C25" s="57"/>
      <c r="D25" s="18"/>
      <c r="E25" s="57"/>
      <c r="F25" s="18"/>
      <c r="G25" s="57"/>
      <c r="H25" s="57"/>
      <c r="I25" s="57"/>
      <c r="J25" s="18"/>
      <c r="K25" s="18"/>
    </row>
    <row r="26" spans="1:21" x14ac:dyDescent="0.15">
      <c r="A26" s="28" t="s">
        <v>55</v>
      </c>
      <c r="B26" s="12">
        <f t="shared" si="3"/>
        <v>140</v>
      </c>
      <c r="C26" s="57"/>
      <c r="D26" s="57"/>
      <c r="E26" s="57"/>
      <c r="F26" s="18"/>
      <c r="G26" s="57"/>
      <c r="H26" s="57"/>
      <c r="I26" s="57"/>
      <c r="J26" s="18"/>
      <c r="K26" s="18"/>
    </row>
    <row r="27" spans="1:21" x14ac:dyDescent="0.15">
      <c r="A27" s="28" t="s">
        <v>57</v>
      </c>
      <c r="B27" s="12">
        <f t="shared" si="3"/>
        <v>2.4</v>
      </c>
      <c r="C27" s="57"/>
      <c r="D27" s="57"/>
      <c r="E27" s="57"/>
      <c r="F27" s="57"/>
      <c r="G27" s="57"/>
      <c r="H27" s="57"/>
      <c r="I27" s="57"/>
      <c r="J27" s="18"/>
      <c r="K27" s="18"/>
    </row>
    <row r="28" spans="1:21" x14ac:dyDescent="0.15">
      <c r="A28" s="28" t="s">
        <v>52</v>
      </c>
      <c r="B28" s="12">
        <f t="shared" si="3"/>
        <v>1085.5999999999999</v>
      </c>
      <c r="C28" s="18"/>
      <c r="D28" s="18"/>
      <c r="E28" s="18"/>
      <c r="F28" s="18"/>
      <c r="G28" s="18"/>
      <c r="H28" s="18"/>
      <c r="I28" s="69"/>
      <c r="J28" s="18"/>
      <c r="K28" s="18"/>
    </row>
    <row r="29" spans="1:21" x14ac:dyDescent="0.15">
      <c r="A29" s="53" t="s">
        <v>65</v>
      </c>
      <c r="B29" s="12">
        <f>J16</f>
        <v>1568.2</v>
      </c>
      <c r="C29" s="57"/>
      <c r="D29" s="18"/>
      <c r="E29" s="57"/>
      <c r="F29" s="18"/>
      <c r="G29" s="57"/>
      <c r="H29" s="57"/>
      <c r="I29" s="57"/>
      <c r="J29" s="18"/>
      <c r="K29" s="18"/>
    </row>
    <row r="30" spans="1:21" x14ac:dyDescent="0.15">
      <c r="A30" s="11" t="s">
        <v>37</v>
      </c>
      <c r="B30" s="12">
        <f>SUM(J8:J12)</f>
        <v>342.99999999999994</v>
      </c>
      <c r="C30" s="57"/>
      <c r="D30" s="18"/>
      <c r="E30" s="57"/>
      <c r="F30" s="18"/>
      <c r="G30" s="57"/>
      <c r="H30" s="57"/>
      <c r="I30" s="57"/>
      <c r="J30" s="18"/>
      <c r="K30" s="18"/>
    </row>
    <row r="31" spans="1:21" x14ac:dyDescent="0.15">
      <c r="A31" s="11"/>
      <c r="B31" s="12"/>
      <c r="C31" s="57"/>
      <c r="D31" s="18"/>
      <c r="E31" s="57"/>
      <c r="F31" s="18"/>
      <c r="G31" s="57"/>
      <c r="H31" s="57"/>
      <c r="I31" s="57"/>
      <c r="J31" s="18"/>
      <c r="K31" s="18"/>
    </row>
    <row r="32" spans="1:21" x14ac:dyDescent="0.15">
      <c r="A32" s="11" t="s">
        <v>38</v>
      </c>
      <c r="B32" s="13">
        <f>B30/B29</f>
        <v>0.21872210177273302</v>
      </c>
      <c r="C32" s="57"/>
      <c r="D32" s="18"/>
      <c r="E32" s="57"/>
      <c r="F32" s="18"/>
      <c r="G32" s="57"/>
      <c r="H32" s="57"/>
      <c r="I32" s="57"/>
      <c r="J32" s="18"/>
      <c r="K32" s="18"/>
    </row>
    <row r="33" spans="1:11" x14ac:dyDescent="0.15">
      <c r="A33" s="18"/>
      <c r="B33" s="20"/>
      <c r="C33" s="57"/>
      <c r="D33" s="18"/>
      <c r="E33" s="57"/>
      <c r="F33" s="18"/>
      <c r="G33" s="57"/>
      <c r="H33" s="57"/>
      <c r="I33" s="57"/>
      <c r="J33" s="18"/>
      <c r="K33" s="18"/>
    </row>
    <row r="34" spans="1:11" x14ac:dyDescent="0.15">
      <c r="A34" s="18"/>
      <c r="B34" s="20"/>
      <c r="C34" s="57"/>
      <c r="D34" s="57"/>
      <c r="E34" s="57"/>
      <c r="F34" s="18"/>
      <c r="G34" s="57"/>
      <c r="H34" s="57"/>
      <c r="I34" s="57"/>
      <c r="J34" s="18"/>
      <c r="K34" s="18"/>
    </row>
    <row r="35" spans="1:11" x14ac:dyDescent="0.15">
      <c r="A35" s="18"/>
      <c r="B35" s="60"/>
      <c r="C35" s="57"/>
      <c r="D35" s="57"/>
      <c r="E35" s="57"/>
      <c r="F35" s="57"/>
      <c r="G35" s="57"/>
      <c r="H35" s="57"/>
      <c r="I35" s="57"/>
      <c r="J35" s="18"/>
      <c r="K35" s="18"/>
    </row>
    <row r="36" spans="1:11" x14ac:dyDescent="0.15">
      <c r="A36" s="18"/>
      <c r="B36" s="60"/>
      <c r="C36" s="57"/>
      <c r="D36" s="57"/>
      <c r="E36" s="57"/>
      <c r="F36" s="57"/>
      <c r="G36" s="57"/>
      <c r="H36" s="57"/>
      <c r="I36" s="57"/>
      <c r="J36" s="18"/>
      <c r="K36" s="18"/>
    </row>
    <row r="37" spans="1:11" x14ac:dyDescent="0.15">
      <c r="A37" s="18"/>
      <c r="B37" s="60"/>
      <c r="C37" s="57"/>
      <c r="D37" s="57"/>
      <c r="E37" s="57"/>
      <c r="F37" s="57"/>
      <c r="G37" s="57"/>
      <c r="H37" s="57"/>
      <c r="I37" s="57"/>
      <c r="J37" s="18"/>
      <c r="K37" s="18"/>
    </row>
    <row r="38" spans="1:11" x14ac:dyDescent="0.15">
      <c r="A38" s="18"/>
      <c r="B38" s="18"/>
      <c r="C38" s="18"/>
      <c r="D38" s="18"/>
      <c r="E38" s="18"/>
      <c r="F38" s="18"/>
      <c r="G38" s="18"/>
      <c r="H38" s="18"/>
      <c r="I38" s="69"/>
      <c r="J38" s="18"/>
      <c r="K38" s="18"/>
    </row>
    <row r="39" spans="1:11" x14ac:dyDescent="0.15">
      <c r="A39" s="88"/>
      <c r="B39" s="20"/>
      <c r="C39" s="57"/>
      <c r="D39" s="18"/>
      <c r="E39" s="57"/>
      <c r="F39" s="18"/>
      <c r="G39" s="57"/>
      <c r="H39" s="57"/>
      <c r="I39" s="57"/>
      <c r="J39" s="18"/>
      <c r="K39" s="18"/>
    </row>
    <row r="40" spans="1:11" x14ac:dyDescent="0.15">
      <c r="A40" s="87"/>
      <c r="B40" s="20"/>
      <c r="C40" s="57"/>
      <c r="D40" s="18"/>
      <c r="E40" s="57"/>
      <c r="F40" s="18"/>
      <c r="G40" s="57"/>
      <c r="H40" s="57"/>
      <c r="I40" s="57"/>
      <c r="J40" s="18"/>
      <c r="K40" s="18"/>
    </row>
    <row r="41" spans="1:11" x14ac:dyDescent="0.15">
      <c r="A41" s="87"/>
      <c r="B41" s="20"/>
      <c r="C41" s="57"/>
      <c r="D41" s="18"/>
      <c r="E41" s="57"/>
      <c r="F41" s="18"/>
      <c r="G41" s="57"/>
      <c r="H41" s="57"/>
      <c r="I41" s="57"/>
      <c r="J41" s="18"/>
      <c r="K41" s="18"/>
    </row>
    <row r="42" spans="1:11" x14ac:dyDescent="0.15">
      <c r="A42" s="87"/>
      <c r="B42" s="20"/>
      <c r="C42" s="57"/>
      <c r="D42" s="18"/>
      <c r="E42" s="57"/>
      <c r="F42" s="18"/>
      <c r="G42" s="57"/>
      <c r="H42" s="57"/>
      <c r="I42" s="57"/>
      <c r="J42" s="18"/>
      <c r="K42" s="18"/>
    </row>
    <row r="43" spans="1:11" x14ac:dyDescent="0.15">
      <c r="A43" s="87"/>
      <c r="B43" s="20"/>
      <c r="C43" s="57"/>
      <c r="D43" s="57"/>
      <c r="E43" s="57"/>
      <c r="F43" s="57"/>
      <c r="G43" s="57"/>
      <c r="H43" s="57"/>
      <c r="I43" s="57"/>
      <c r="J43" s="18"/>
      <c r="K43" s="18"/>
    </row>
    <row r="44" spans="1:11" x14ac:dyDescent="0.15">
      <c r="A44" s="87"/>
      <c r="B44" s="20"/>
      <c r="C44" s="57"/>
      <c r="D44" s="57"/>
      <c r="E44" s="57"/>
      <c r="F44" s="57"/>
      <c r="G44" s="57"/>
      <c r="H44" s="57"/>
      <c r="I44" s="57"/>
      <c r="J44" s="18"/>
      <c r="K44" s="18"/>
    </row>
    <row r="45" spans="1:11" x14ac:dyDescent="0.15">
      <c r="A45" s="18"/>
      <c r="B45" s="60"/>
      <c r="C45" s="57"/>
      <c r="D45" s="18"/>
      <c r="E45" s="57"/>
      <c r="F45" s="18"/>
      <c r="G45" s="57"/>
      <c r="H45" s="57"/>
      <c r="I45" s="57"/>
      <c r="J45" s="18"/>
      <c r="K45" s="18"/>
    </row>
    <row r="46" spans="1:11" x14ac:dyDescent="0.15">
      <c r="A46" s="18"/>
      <c r="B46" s="60"/>
      <c r="C46" s="57"/>
      <c r="D46" s="57"/>
      <c r="E46" s="57"/>
      <c r="F46" s="57"/>
      <c r="G46" s="57"/>
      <c r="H46" s="57"/>
      <c r="I46" s="57"/>
      <c r="J46" s="18"/>
      <c r="K46" s="18"/>
    </row>
    <row r="47" spans="1:11" x14ac:dyDescent="0.15">
      <c r="A47" s="18"/>
      <c r="B47" s="60"/>
      <c r="C47" s="57"/>
      <c r="D47" s="57"/>
      <c r="E47" s="57"/>
      <c r="F47" s="57"/>
      <c r="G47" s="57"/>
      <c r="H47" s="57"/>
      <c r="I47" s="57"/>
      <c r="J47" s="18"/>
      <c r="K47" s="18"/>
    </row>
    <row r="48" spans="1:11" x14ac:dyDescent="0.15">
      <c r="A48" s="18"/>
      <c r="B48" s="18"/>
      <c r="C48" s="57"/>
      <c r="D48" s="57"/>
      <c r="E48" s="18"/>
      <c r="F48" s="18"/>
      <c r="G48" s="18"/>
      <c r="H48" s="18"/>
      <c r="I48" s="69"/>
      <c r="J48" s="18"/>
      <c r="K48" s="18"/>
    </row>
    <row r="49" spans="1:11" x14ac:dyDescent="0.15">
      <c r="A49" s="88"/>
      <c r="B49" s="20"/>
      <c r="C49" s="57"/>
      <c r="D49" s="18"/>
      <c r="E49" s="57"/>
      <c r="F49" s="18"/>
      <c r="G49" s="57"/>
      <c r="H49" s="57"/>
      <c r="I49" s="57"/>
      <c r="J49" s="18"/>
      <c r="K49" s="18"/>
    </row>
    <row r="50" spans="1:11" x14ac:dyDescent="0.15">
      <c r="A50" s="87"/>
      <c r="B50" s="20"/>
      <c r="C50" s="57"/>
      <c r="D50" s="18"/>
      <c r="E50" s="57"/>
      <c r="F50" s="18"/>
      <c r="G50" s="57"/>
      <c r="H50" s="57"/>
      <c r="I50" s="57"/>
      <c r="J50" s="18"/>
      <c r="K50" s="18"/>
    </row>
    <row r="51" spans="1:11" x14ac:dyDescent="0.15">
      <c r="A51" s="87"/>
      <c r="B51" s="20"/>
      <c r="C51" s="57"/>
      <c r="D51" s="57"/>
      <c r="E51" s="57"/>
      <c r="F51" s="18"/>
      <c r="G51" s="57"/>
      <c r="H51" s="57"/>
      <c r="I51" s="57"/>
      <c r="J51" s="18"/>
      <c r="K51" s="18"/>
    </row>
    <row r="52" spans="1:11" x14ac:dyDescent="0.15">
      <c r="A52" s="87"/>
      <c r="B52" s="20"/>
      <c r="C52" s="57"/>
      <c r="D52" s="18"/>
      <c r="E52" s="57"/>
      <c r="F52" s="18"/>
      <c r="G52" s="57"/>
      <c r="H52" s="57"/>
      <c r="I52" s="57"/>
      <c r="J52" s="18"/>
      <c r="K52" s="18"/>
    </row>
    <row r="53" spans="1:11" x14ac:dyDescent="0.15">
      <c r="A53" s="87"/>
      <c r="B53" s="20"/>
      <c r="C53" s="57"/>
      <c r="D53" s="18"/>
      <c r="E53" s="57"/>
      <c r="F53" s="18"/>
      <c r="G53" s="57"/>
      <c r="H53" s="57"/>
      <c r="I53" s="57"/>
      <c r="J53" s="18"/>
      <c r="K53" s="18"/>
    </row>
    <row r="54" spans="1:11" x14ac:dyDescent="0.15">
      <c r="A54" s="87"/>
      <c r="B54" s="20"/>
      <c r="C54" s="57"/>
      <c r="D54" s="57"/>
      <c r="E54" s="57"/>
      <c r="F54" s="57"/>
      <c r="G54" s="57"/>
      <c r="H54" s="57"/>
      <c r="I54" s="57"/>
      <c r="J54" s="18"/>
      <c r="K54" s="18"/>
    </row>
    <row r="55" spans="1:11" x14ac:dyDescent="0.15">
      <c r="A55" s="18"/>
      <c r="B55" s="60"/>
      <c r="C55" s="57"/>
      <c r="D55" s="57"/>
      <c r="E55" s="57"/>
      <c r="F55" s="57"/>
      <c r="G55" s="57"/>
      <c r="H55" s="57"/>
      <c r="I55" s="57"/>
      <c r="J55" s="18"/>
      <c r="K55" s="18"/>
    </row>
    <row r="56" spans="1:11" x14ac:dyDescent="0.15">
      <c r="A56" s="18"/>
      <c r="B56" s="60"/>
      <c r="C56" s="57"/>
      <c r="D56" s="57"/>
      <c r="E56" s="57"/>
      <c r="F56" s="57"/>
      <c r="G56" s="57"/>
      <c r="H56" s="57"/>
      <c r="I56" s="57"/>
      <c r="J56" s="18"/>
      <c r="K56" s="18"/>
    </row>
    <row r="57" spans="1:11" x14ac:dyDescent="0.15">
      <c r="A57" s="18"/>
      <c r="B57" s="60"/>
      <c r="C57" s="57"/>
      <c r="D57" s="57"/>
      <c r="E57" s="57"/>
      <c r="F57" s="57"/>
      <c r="G57" s="57"/>
      <c r="H57" s="57"/>
      <c r="I57" s="57"/>
      <c r="J57" s="18"/>
      <c r="K57" s="18"/>
    </row>
    <row r="58" spans="1:11" x14ac:dyDescent="0.15">
      <c r="A58" s="18"/>
      <c r="B58" s="18"/>
      <c r="C58" s="18"/>
      <c r="D58" s="18"/>
      <c r="E58" s="18"/>
      <c r="F58" s="18"/>
      <c r="G58" s="18"/>
      <c r="H58" s="18"/>
      <c r="I58" s="69"/>
      <c r="J58" s="18"/>
      <c r="K58" s="18"/>
    </row>
    <row r="59" spans="1:11" x14ac:dyDescent="0.15">
      <c r="A59" s="18"/>
      <c r="B59" s="18"/>
      <c r="C59" s="18"/>
      <c r="D59" s="18"/>
      <c r="E59" s="18"/>
      <c r="F59" s="18"/>
      <c r="G59" s="18"/>
      <c r="H59" s="18"/>
      <c r="I59" s="69"/>
      <c r="J59" s="18"/>
      <c r="K59" s="18"/>
    </row>
    <row r="60" spans="1:11" ht="48" customHeight="1" x14ac:dyDescent="0.15">
      <c r="A60" s="18"/>
      <c r="B60" s="18"/>
      <c r="C60" s="18"/>
      <c r="D60" s="18"/>
      <c r="E60" s="18"/>
      <c r="F60" s="18"/>
      <c r="G60" s="18"/>
      <c r="H60" s="18"/>
      <c r="I60" s="69"/>
      <c r="J60" s="18"/>
      <c r="K60" s="18"/>
    </row>
    <row r="61" spans="1:11" x14ac:dyDescent="0.15">
      <c r="A61" s="18"/>
      <c r="B61" s="18"/>
      <c r="C61" s="18"/>
      <c r="D61" s="18"/>
      <c r="E61" s="18"/>
      <c r="F61" s="18"/>
      <c r="G61" s="18"/>
      <c r="H61" s="18"/>
      <c r="I61" s="69"/>
      <c r="J61" s="18"/>
      <c r="K61" s="18"/>
    </row>
    <row r="62" spans="1:11" x14ac:dyDescent="0.15">
      <c r="A62" s="61"/>
      <c r="B62" s="18"/>
      <c r="C62" s="18"/>
      <c r="D62" s="18"/>
      <c r="E62" s="18"/>
      <c r="F62" s="18"/>
      <c r="G62" s="18"/>
      <c r="H62" s="18"/>
      <c r="I62" s="69"/>
      <c r="J62" s="18"/>
      <c r="K62" s="18"/>
    </row>
    <row r="63" spans="1:11" x14ac:dyDescent="0.15">
      <c r="A63" s="18"/>
      <c r="B63" s="18"/>
      <c r="C63" s="18"/>
      <c r="D63" s="18"/>
      <c r="E63" s="18"/>
      <c r="F63" s="18"/>
      <c r="G63" s="18"/>
      <c r="H63" s="18"/>
      <c r="I63" s="69"/>
      <c r="J63" s="18"/>
      <c r="K63" s="18"/>
    </row>
    <row r="64" spans="1:11" x14ac:dyDescent="0.15">
      <c r="A64" s="86"/>
      <c r="B64" s="86"/>
      <c r="C64" s="89"/>
      <c r="D64" s="90"/>
      <c r="E64" s="86"/>
      <c r="F64" s="87"/>
      <c r="G64" s="19"/>
      <c r="H64" s="58"/>
      <c r="I64" s="58"/>
      <c r="J64" s="86"/>
      <c r="K64" s="18"/>
    </row>
    <row r="65" spans="1:11" x14ac:dyDescent="0.15">
      <c r="A65" s="86"/>
      <c r="B65" s="87"/>
      <c r="C65" s="19"/>
      <c r="D65" s="19"/>
      <c r="E65" s="19"/>
      <c r="F65" s="19"/>
      <c r="G65" s="19"/>
      <c r="H65" s="19"/>
      <c r="I65" s="68"/>
      <c r="J65" s="86"/>
      <c r="K65" s="18"/>
    </row>
    <row r="66" spans="1:11" x14ac:dyDescent="0.15">
      <c r="A66" s="59"/>
      <c r="B66" s="59"/>
      <c r="C66" s="62"/>
      <c r="D66" s="62"/>
      <c r="E66" s="18"/>
      <c r="F66" s="18"/>
      <c r="G66" s="18"/>
      <c r="H66" s="18"/>
      <c r="I66" s="69"/>
      <c r="J66" s="18"/>
      <c r="K66" s="18"/>
    </row>
    <row r="67" spans="1:11" x14ac:dyDescent="0.15">
      <c r="A67" s="88"/>
      <c r="B67" s="20"/>
      <c r="C67" s="57"/>
      <c r="D67" s="18"/>
      <c r="E67" s="57"/>
      <c r="F67" s="18"/>
      <c r="G67" s="57"/>
      <c r="H67" s="57"/>
      <c r="I67" s="57"/>
      <c r="J67" s="18"/>
      <c r="K67" s="18"/>
    </row>
    <row r="68" spans="1:11" x14ac:dyDescent="0.15">
      <c r="A68" s="87"/>
      <c r="B68" s="20"/>
      <c r="C68" s="57"/>
      <c r="D68" s="18"/>
      <c r="E68" s="57"/>
      <c r="F68" s="18"/>
      <c r="G68" s="57"/>
      <c r="H68" s="57"/>
      <c r="I68" s="57"/>
      <c r="J68" s="18"/>
      <c r="K68" s="18"/>
    </row>
    <row r="69" spans="1:11" x14ac:dyDescent="0.15">
      <c r="A69" s="87"/>
      <c r="B69" s="20"/>
      <c r="C69" s="57"/>
      <c r="D69" s="18"/>
      <c r="E69" s="57"/>
      <c r="F69" s="18"/>
      <c r="G69" s="57"/>
      <c r="H69" s="57"/>
      <c r="I69" s="57"/>
      <c r="J69" s="18"/>
      <c r="K69" s="18"/>
    </row>
    <row r="70" spans="1:11" x14ac:dyDescent="0.15">
      <c r="A70" s="87"/>
      <c r="B70" s="20"/>
      <c r="C70" s="57"/>
      <c r="D70" s="18"/>
      <c r="E70" s="57"/>
      <c r="F70" s="18"/>
      <c r="G70" s="57"/>
      <c r="H70" s="57"/>
      <c r="I70" s="57"/>
      <c r="J70" s="18"/>
      <c r="K70" s="18"/>
    </row>
    <row r="71" spans="1:11" x14ac:dyDescent="0.15">
      <c r="A71" s="87"/>
      <c r="B71" s="20"/>
      <c r="C71" s="57"/>
      <c r="D71" s="18"/>
      <c r="E71" s="57"/>
      <c r="F71" s="18"/>
      <c r="G71" s="57"/>
      <c r="H71" s="57"/>
      <c r="I71" s="57"/>
      <c r="J71" s="18"/>
      <c r="K71" s="18"/>
    </row>
    <row r="72" spans="1:11" x14ac:dyDescent="0.15">
      <c r="A72" s="87"/>
      <c r="B72" s="20"/>
      <c r="C72" s="57"/>
      <c r="D72" s="57"/>
      <c r="E72" s="57"/>
      <c r="F72" s="57"/>
      <c r="G72" s="57"/>
      <c r="H72" s="57"/>
      <c r="I72" s="57"/>
      <c r="J72" s="18"/>
      <c r="K72" s="18"/>
    </row>
    <row r="73" spans="1:11" x14ac:dyDescent="0.15">
      <c r="A73" s="18"/>
      <c r="B73" s="60"/>
      <c r="C73" s="57"/>
      <c r="D73" s="57"/>
      <c r="E73" s="57"/>
      <c r="F73" s="57"/>
      <c r="G73" s="57"/>
      <c r="H73" s="57"/>
      <c r="I73" s="57"/>
      <c r="J73" s="18"/>
      <c r="K73" s="18"/>
    </row>
    <row r="74" spans="1:11" x14ac:dyDescent="0.15">
      <c r="A74" s="18"/>
      <c r="B74" s="60"/>
      <c r="C74" s="57"/>
      <c r="D74" s="57"/>
      <c r="E74" s="57"/>
      <c r="F74" s="57"/>
      <c r="G74" s="57"/>
      <c r="H74" s="57"/>
      <c r="I74" s="57"/>
      <c r="J74" s="18"/>
      <c r="K74" s="18"/>
    </row>
    <row r="75" spans="1:11" x14ac:dyDescent="0.15">
      <c r="A75" s="18"/>
      <c r="B75" s="60"/>
      <c r="C75" s="57"/>
      <c r="D75" s="57"/>
      <c r="E75" s="57"/>
      <c r="F75" s="57"/>
      <c r="G75" s="57"/>
      <c r="H75" s="57"/>
      <c r="I75" s="57"/>
      <c r="J75" s="18"/>
      <c r="K75" s="18"/>
    </row>
    <row r="76" spans="1:11" x14ac:dyDescent="0.15">
      <c r="A76" s="18"/>
      <c r="B76" s="18"/>
      <c r="C76" s="18"/>
      <c r="D76" s="18"/>
      <c r="E76" s="18"/>
      <c r="F76" s="18"/>
      <c r="G76" s="18"/>
      <c r="H76" s="18"/>
      <c r="I76" s="69"/>
      <c r="J76" s="18"/>
      <c r="K76" s="18"/>
    </row>
    <row r="77" spans="1:11" x14ac:dyDescent="0.15">
      <c r="A77" s="18"/>
      <c r="B77" s="18"/>
      <c r="C77" s="18"/>
      <c r="D77" s="18"/>
      <c r="E77" s="18"/>
      <c r="F77" s="18"/>
      <c r="G77" s="18"/>
      <c r="H77" s="18"/>
      <c r="I77" s="69"/>
      <c r="J77" s="18"/>
      <c r="K77" s="18"/>
    </row>
    <row r="78" spans="1:11" ht="55" customHeight="1" x14ac:dyDescent="0.15"/>
  </sheetData>
  <mergeCells count="14">
    <mergeCell ref="A8:A13"/>
    <mergeCell ref="E64:F64"/>
    <mergeCell ref="J64:J65"/>
    <mergeCell ref="A65:B65"/>
    <mergeCell ref="A67:A72"/>
    <mergeCell ref="A49:A54"/>
    <mergeCell ref="A64:B64"/>
    <mergeCell ref="C64:D64"/>
    <mergeCell ref="A39:A44"/>
    <mergeCell ref="A5:B5"/>
    <mergeCell ref="C5:D5"/>
    <mergeCell ref="E5:F5"/>
    <mergeCell ref="J5:J6"/>
    <mergeCell ref="A6:B6"/>
  </mergeCells>
  <pageMargins left="0.75" right="0.75" top="1" bottom="1" header="0.5" footer="0.5"/>
  <pageSetup orientation="portrait" horizontalDpi="4294967292" verticalDpi="429496729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6:M23"/>
  <sheetViews>
    <sheetView showRuler="0" topLeftCell="B1" workbookViewId="0">
      <selection activeCell="I31" sqref="I31"/>
    </sheetView>
  </sheetViews>
  <sheetFormatPr baseColWidth="10" defaultColWidth="11.5" defaultRowHeight="13" x14ac:dyDescent="0.15"/>
  <cols>
    <col min="2" max="2" width="29.6640625" customWidth="1"/>
    <col min="3" max="3" width="15.83203125" customWidth="1"/>
    <col min="7" max="7" width="28.5" customWidth="1"/>
    <col min="8" max="8" width="15.33203125" customWidth="1"/>
    <col min="12" max="12" width="17.5" customWidth="1"/>
    <col min="13" max="13" width="10.83203125" customWidth="1"/>
    <col min="21" max="21" width="17.5" customWidth="1"/>
  </cols>
  <sheetData>
    <row r="6" spans="1:13" ht="28" x14ac:dyDescent="0.15">
      <c r="B6" s="24" t="s">
        <v>41</v>
      </c>
      <c r="C6" s="9" t="s">
        <v>67</v>
      </c>
      <c r="D6" s="9" t="s">
        <v>44</v>
      </c>
      <c r="G6" s="24" t="s">
        <v>66</v>
      </c>
      <c r="H6" s="9" t="s">
        <v>42</v>
      </c>
      <c r="I6" s="9" t="s">
        <v>44</v>
      </c>
      <c r="L6" s="9" t="s">
        <v>47</v>
      </c>
    </row>
    <row r="7" spans="1:13" ht="14" x14ac:dyDescent="0.15">
      <c r="B7" s="9" t="s">
        <v>43</v>
      </c>
      <c r="C7" s="10"/>
      <c r="D7" s="10"/>
      <c r="G7" s="9" t="s">
        <v>43</v>
      </c>
      <c r="H7" s="10"/>
      <c r="I7" s="10"/>
      <c r="J7" t="s">
        <v>45</v>
      </c>
      <c r="L7" s="10"/>
    </row>
    <row r="8" spans="1:13" x14ac:dyDescent="0.15">
      <c r="A8" t="s">
        <v>53</v>
      </c>
      <c r="B8" s="43" t="s">
        <v>49</v>
      </c>
      <c r="C8" s="72">
        <f>Men!B23+Men!B27</f>
        <v>25</v>
      </c>
      <c r="D8" s="16">
        <f t="shared" ref="D8:D13" si="0">C8/(C8+H8)</f>
        <v>0.76687116564417179</v>
      </c>
      <c r="G8" s="43" t="s">
        <v>49</v>
      </c>
      <c r="H8" s="73">
        <f>Women!B23+Women!B27</f>
        <v>7.6</v>
      </c>
      <c r="I8" s="16">
        <f t="shared" ref="I8:I13" si="1">H8/(H8+C8)</f>
        <v>0.23312883435582821</v>
      </c>
      <c r="J8">
        <v>3.33</v>
      </c>
      <c r="L8" s="25">
        <v>0</v>
      </c>
      <c r="M8" s="27"/>
    </row>
    <row r="9" spans="1:13" x14ac:dyDescent="0.15">
      <c r="A9" t="s">
        <v>53</v>
      </c>
      <c r="B9" s="43" t="s">
        <v>50</v>
      </c>
      <c r="C9" s="72">
        <f>Men!B25</f>
        <v>176</v>
      </c>
      <c r="D9" s="16">
        <f t="shared" si="0"/>
        <v>0.74513124470787473</v>
      </c>
      <c r="G9" s="28" t="s">
        <v>50</v>
      </c>
      <c r="H9" s="73">
        <f>Women!B25</f>
        <v>60.2</v>
      </c>
      <c r="I9" s="16">
        <f t="shared" si="1"/>
        <v>0.25486875529212533</v>
      </c>
      <c r="L9" s="25">
        <v>0</v>
      </c>
      <c r="M9" s="27"/>
    </row>
    <row r="10" spans="1:13" x14ac:dyDescent="0.15">
      <c r="B10" s="43" t="s">
        <v>17</v>
      </c>
      <c r="C10" s="72">
        <f>Men!B26</f>
        <v>586.6</v>
      </c>
      <c r="D10" s="16">
        <f t="shared" si="0"/>
        <v>0.80732177263969174</v>
      </c>
      <c r="G10" s="43" t="s">
        <v>17</v>
      </c>
      <c r="H10" s="73">
        <f>Women!B26</f>
        <v>140</v>
      </c>
      <c r="I10" s="16">
        <f t="shared" si="1"/>
        <v>0.19267822736030829</v>
      </c>
      <c r="L10" s="25">
        <v>0</v>
      </c>
      <c r="M10" s="27"/>
    </row>
    <row r="11" spans="1:13" x14ac:dyDescent="0.15">
      <c r="A11" t="s">
        <v>53</v>
      </c>
      <c r="B11" s="28" t="s">
        <v>51</v>
      </c>
      <c r="C11" s="72">
        <f>Men!B24</f>
        <v>461</v>
      </c>
      <c r="D11" s="16">
        <f t="shared" si="0"/>
        <v>0.77323045957732295</v>
      </c>
      <c r="E11" t="s">
        <v>46</v>
      </c>
      <c r="G11" s="43" t="s">
        <v>51</v>
      </c>
      <c r="H11" s="73">
        <f>Women!B24</f>
        <v>135.19999999999999</v>
      </c>
      <c r="I11" s="16">
        <f t="shared" si="1"/>
        <v>0.22676954042267691</v>
      </c>
      <c r="J11" t="s">
        <v>46</v>
      </c>
      <c r="L11" s="25">
        <v>0</v>
      </c>
      <c r="M11" s="27"/>
    </row>
    <row r="12" spans="1:13" x14ac:dyDescent="0.15">
      <c r="A12" t="s">
        <v>53</v>
      </c>
      <c r="B12" s="28" t="s">
        <v>52</v>
      </c>
      <c r="C12" s="72">
        <f>Men!B28</f>
        <v>4606.2</v>
      </c>
      <c r="D12" s="16">
        <f t="shared" si="0"/>
        <v>0.80926947538564253</v>
      </c>
      <c r="E12" s="23">
        <f>D12*J8</f>
        <v>2.6948673530341898</v>
      </c>
      <c r="G12" s="28" t="s">
        <v>52</v>
      </c>
      <c r="H12" s="73">
        <f>Women!B28</f>
        <v>1085.5999999999999</v>
      </c>
      <c r="I12" s="16">
        <f t="shared" si="1"/>
        <v>0.19073052461435749</v>
      </c>
      <c r="J12" s="23">
        <f>I12*J8</f>
        <v>0.63513264696581051</v>
      </c>
      <c r="L12" s="25">
        <v>0</v>
      </c>
      <c r="M12" s="27"/>
    </row>
    <row r="13" spans="1:13" x14ac:dyDescent="0.15">
      <c r="A13" t="s">
        <v>53</v>
      </c>
      <c r="B13" s="11" t="s">
        <v>36</v>
      </c>
      <c r="C13" s="73">
        <f>Men!B29</f>
        <v>6328.2</v>
      </c>
      <c r="D13" s="16">
        <f t="shared" si="0"/>
        <v>0.80140317106529557</v>
      </c>
      <c r="G13" s="11" t="s">
        <v>36</v>
      </c>
      <c r="H13" s="73">
        <f>Women!B29</f>
        <v>1568.2</v>
      </c>
      <c r="I13" s="16">
        <f t="shared" si="1"/>
        <v>0.19859682893470443</v>
      </c>
      <c r="L13" s="25">
        <v>0.8</v>
      </c>
    </row>
    <row r="14" spans="1:13" x14ac:dyDescent="0.15">
      <c r="G14" s="17"/>
      <c r="H14" s="12"/>
      <c r="I14" s="16"/>
    </row>
    <row r="15" spans="1:13" x14ac:dyDescent="0.15">
      <c r="B15" s="42" t="s">
        <v>60</v>
      </c>
    </row>
    <row r="16" spans="1:13" ht="28" x14ac:dyDescent="0.15">
      <c r="A16" s="26" t="s">
        <v>48</v>
      </c>
      <c r="L16" s="27"/>
    </row>
    <row r="17" spans="3:5" x14ac:dyDescent="0.15">
      <c r="E17" s="27"/>
    </row>
    <row r="18" spans="3:5" x14ac:dyDescent="0.15">
      <c r="E18" s="27"/>
    </row>
    <row r="19" spans="3:5" ht="19" x14ac:dyDescent="0.25">
      <c r="C19" s="54"/>
      <c r="E19" s="27"/>
    </row>
    <row r="20" spans="3:5" x14ac:dyDescent="0.15">
      <c r="E20" s="27"/>
    </row>
    <row r="21" spans="3:5" x14ac:dyDescent="0.15">
      <c r="E21" s="27"/>
    </row>
    <row r="22" spans="3:5" x14ac:dyDescent="0.15">
      <c r="E22" s="27"/>
    </row>
    <row r="23" spans="3:5" x14ac:dyDescent="0.15">
      <c r="E23" s="27"/>
    </row>
  </sheetData>
  <pageMargins left="0.75" right="0.75" top="1" bottom="1" header="0.5" footer="0.5"/>
  <pageSetup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Charts</vt:lpstr>
      </vt:variant>
      <vt:variant>
        <vt:i4>1</vt:i4>
      </vt:variant>
    </vt:vector>
  </HeadingPairs>
  <TitlesOfParts>
    <vt:vector size="5" baseType="lpstr">
      <vt:lpstr>Men</vt:lpstr>
      <vt:lpstr>Master's</vt:lpstr>
      <vt:lpstr>Women</vt:lpstr>
      <vt:lpstr>Data</vt:lpstr>
      <vt:lpstr>Graph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Madison Swirtz</cp:lastModifiedBy>
  <cp:lastPrinted>2020-08-03T18:04:18Z</cp:lastPrinted>
  <dcterms:created xsi:type="dcterms:W3CDTF">2014-06-04T14:32:14Z</dcterms:created>
  <dcterms:modified xsi:type="dcterms:W3CDTF">2020-08-03T18:04:23Z</dcterms:modified>
</cp:coreProperties>
</file>